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740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5621" iterate="1"/>
</workbook>
</file>

<file path=xl/calcChain.xml><?xml version="1.0" encoding="utf-8"?>
<calcChain xmlns="http://schemas.openxmlformats.org/spreadsheetml/2006/main">
  <c r="I82" i="1" l="1"/>
  <c r="J82" i="1"/>
  <c r="K82" i="1"/>
  <c r="L82" i="1"/>
  <c r="M82" i="1"/>
  <c r="N82" i="1"/>
  <c r="G82" i="1"/>
  <c r="H82" i="1"/>
  <c r="F82" i="1"/>
  <c r="F81" i="1" l="1"/>
  <c r="G81" i="1"/>
  <c r="H81" i="1"/>
  <c r="I81" i="1"/>
  <c r="J81" i="1"/>
  <c r="K81" i="1"/>
  <c r="L81" i="1"/>
  <c r="M81" i="1"/>
  <c r="N81" i="1"/>
  <c r="N18" i="1" l="1"/>
  <c r="M18" i="1"/>
  <c r="L18" i="1"/>
  <c r="K18" i="1"/>
  <c r="J18" i="1"/>
  <c r="I18" i="1"/>
  <c r="H18" i="1"/>
  <c r="G18" i="1"/>
  <c r="F18" i="1"/>
  <c r="E18" i="1"/>
  <c r="E17" i="1"/>
  <c r="N17" i="1"/>
  <c r="M17" i="1"/>
  <c r="L17" i="1"/>
  <c r="K17" i="1"/>
  <c r="J17" i="1"/>
  <c r="I17" i="1"/>
  <c r="H17" i="1"/>
  <c r="G17" i="1"/>
  <c r="F17" i="1"/>
  <c r="D17" i="1"/>
  <c r="N16" i="1"/>
  <c r="M16" i="1"/>
  <c r="L16" i="1"/>
  <c r="K16" i="1"/>
  <c r="J16" i="1"/>
  <c r="I16" i="1"/>
  <c r="H16" i="1"/>
  <c r="G16" i="1"/>
  <c r="F16" i="1"/>
  <c r="E16" i="1"/>
  <c r="D18" i="1" l="1"/>
  <c r="D16" i="1"/>
  <c r="C82" i="1" l="1"/>
  <c r="C81" i="1"/>
  <c r="C87" i="1" s="1"/>
  <c r="C18" i="1"/>
  <c r="C17" i="1"/>
  <c r="C16" i="1"/>
  <c r="C14" i="1"/>
  <c r="C13" i="1"/>
  <c r="E87" i="1" l="1"/>
  <c r="E81" i="1"/>
  <c r="F87" i="1"/>
  <c r="G87" i="1"/>
  <c r="H87" i="1"/>
  <c r="I87" i="1"/>
  <c r="J87" i="1"/>
  <c r="K87" i="1"/>
  <c r="L87" i="1"/>
  <c r="M87" i="1"/>
  <c r="N87" i="1"/>
  <c r="D82" i="1"/>
  <c r="D81" i="1" s="1"/>
  <c r="D87" i="1" s="1"/>
  <c r="C55" i="1"/>
  <c r="G55" i="1"/>
  <c r="I55" i="1"/>
  <c r="K55" i="1"/>
  <c r="M55" i="1"/>
  <c r="E55" i="1"/>
  <c r="D63" i="1"/>
  <c r="C63" i="1"/>
  <c r="D55" i="1"/>
  <c r="F55" i="1"/>
  <c r="F56" i="1" s="1"/>
  <c r="H55" i="1"/>
  <c r="J55" i="1"/>
  <c r="L55" i="1"/>
  <c r="N55" i="1"/>
  <c r="N98" i="1"/>
  <c r="M98" i="1"/>
  <c r="L98" i="1"/>
  <c r="K98" i="1"/>
  <c r="J98" i="1"/>
  <c r="I98" i="1"/>
  <c r="H98" i="1"/>
  <c r="G98" i="1"/>
  <c r="F98" i="1"/>
  <c r="E98" i="1"/>
  <c r="D98" i="1"/>
  <c r="N101" i="1"/>
  <c r="M101" i="1"/>
  <c r="L101" i="1"/>
  <c r="K101" i="1"/>
  <c r="J101" i="1"/>
  <c r="I101" i="1"/>
  <c r="H101" i="1"/>
  <c r="G101" i="1"/>
  <c r="F101" i="1"/>
  <c r="E101" i="1"/>
  <c r="D101" i="1"/>
  <c r="D95" i="1"/>
  <c r="E95" i="1"/>
  <c r="F95" i="1"/>
  <c r="G95" i="1"/>
  <c r="H95" i="1"/>
  <c r="I95" i="1"/>
  <c r="J95" i="1"/>
  <c r="K95" i="1"/>
  <c r="L95" i="1"/>
  <c r="M95" i="1"/>
  <c r="N95" i="1"/>
  <c r="C95" i="1"/>
  <c r="N108" i="1"/>
  <c r="M108" i="1"/>
  <c r="L108" i="1"/>
  <c r="K108" i="1"/>
  <c r="J108" i="1"/>
  <c r="I108" i="1"/>
  <c r="H108" i="1"/>
  <c r="G108" i="1"/>
  <c r="F108" i="1"/>
  <c r="E108" i="1"/>
  <c r="D108" i="1"/>
  <c r="N105" i="1"/>
  <c r="M105" i="1"/>
  <c r="L105" i="1"/>
  <c r="K105" i="1"/>
  <c r="J105" i="1"/>
  <c r="I105" i="1"/>
  <c r="H105" i="1"/>
  <c r="G105" i="1"/>
  <c r="F105" i="1"/>
  <c r="E105" i="1"/>
  <c r="D105" i="1"/>
  <c r="D77" i="1"/>
  <c r="E77" i="1"/>
  <c r="F77" i="1"/>
  <c r="G77" i="1"/>
  <c r="H77" i="1"/>
  <c r="I77" i="1"/>
  <c r="J77" i="1"/>
  <c r="K77" i="1"/>
  <c r="L77" i="1"/>
  <c r="M77" i="1"/>
  <c r="N77" i="1"/>
  <c r="C77" i="1"/>
  <c r="N75" i="1"/>
  <c r="M75" i="1"/>
  <c r="L75" i="1"/>
  <c r="K75" i="1"/>
  <c r="J75" i="1"/>
  <c r="I75" i="1"/>
  <c r="H75" i="1"/>
  <c r="G75" i="1"/>
  <c r="F75" i="1"/>
  <c r="E75" i="1"/>
  <c r="D75" i="1"/>
  <c r="N56" i="1" l="1"/>
  <c r="J56" i="1"/>
  <c r="I56" i="1"/>
  <c r="L56" i="1"/>
  <c r="H56" i="1"/>
  <c r="D56" i="1"/>
  <c r="E56" i="1"/>
  <c r="M56" i="1"/>
  <c r="K56" i="1"/>
  <c r="G56" i="1"/>
  <c r="D24" i="1"/>
  <c r="E24" i="1"/>
  <c r="F24" i="1"/>
  <c r="G24" i="1"/>
  <c r="H24" i="1"/>
  <c r="I24" i="1"/>
  <c r="J24" i="1"/>
  <c r="K24" i="1"/>
  <c r="L24" i="1"/>
  <c r="L25" i="1" s="1"/>
  <c r="M24" i="1"/>
  <c r="N24" i="1"/>
  <c r="N34" i="1"/>
  <c r="M34" i="1"/>
  <c r="L34" i="1"/>
  <c r="K34" i="1"/>
  <c r="J34" i="1"/>
  <c r="I34" i="1"/>
  <c r="H34" i="1"/>
  <c r="G34" i="1"/>
  <c r="F34" i="1"/>
  <c r="E34" i="1"/>
  <c r="D34" i="1"/>
  <c r="N30" i="1"/>
  <c r="M30" i="1"/>
  <c r="L30" i="1"/>
  <c r="K30" i="1"/>
  <c r="J30" i="1"/>
  <c r="I30" i="1"/>
  <c r="H30" i="1"/>
  <c r="G30" i="1"/>
  <c r="F30" i="1"/>
  <c r="E30" i="1"/>
  <c r="D30" i="1"/>
  <c r="N28" i="1"/>
  <c r="M28" i="1"/>
  <c r="L28" i="1"/>
  <c r="K28" i="1"/>
  <c r="J28" i="1"/>
  <c r="I28" i="1"/>
  <c r="H28" i="1"/>
  <c r="G28" i="1"/>
  <c r="F28" i="1"/>
  <c r="E28" i="1"/>
  <c r="D28" i="1"/>
  <c r="C24" i="1"/>
  <c r="D22" i="1"/>
  <c r="E22" i="1"/>
  <c r="F22" i="1"/>
  <c r="G22" i="1"/>
  <c r="H22" i="1"/>
  <c r="I22" i="1"/>
  <c r="J22" i="1"/>
  <c r="K22" i="1"/>
  <c r="L22" i="1"/>
  <c r="M22" i="1"/>
  <c r="N22" i="1"/>
  <c r="C22" i="1"/>
  <c r="G19" i="1"/>
  <c r="H19" i="1"/>
  <c r="I19" i="1"/>
  <c r="J19" i="1"/>
  <c r="K19" i="1"/>
  <c r="L19" i="1"/>
  <c r="M19" i="1"/>
  <c r="N19" i="1"/>
  <c r="F19" i="1"/>
  <c r="E19" i="1"/>
  <c r="D19" i="1"/>
  <c r="C19" i="1"/>
  <c r="E13" i="1"/>
  <c r="F13" i="1"/>
  <c r="G13" i="1"/>
  <c r="H13" i="1"/>
  <c r="I13" i="1"/>
  <c r="J13" i="1"/>
  <c r="K13" i="1"/>
  <c r="L13" i="1"/>
  <c r="M13" i="1"/>
  <c r="N13" i="1"/>
  <c r="D13" i="1"/>
  <c r="F14" i="1"/>
  <c r="G14" i="1"/>
  <c r="H14" i="1"/>
  <c r="I14" i="1"/>
  <c r="J14" i="1"/>
  <c r="K14" i="1"/>
  <c r="L14" i="1"/>
  <c r="M14" i="1"/>
  <c r="N14" i="1"/>
  <c r="E14" i="1"/>
  <c r="D14" i="1"/>
  <c r="J25" i="1" l="1"/>
  <c r="M25" i="1"/>
  <c r="G25" i="1"/>
  <c r="H25" i="1"/>
  <c r="F25" i="1"/>
  <c r="E25" i="1"/>
  <c r="I25" i="1"/>
  <c r="K25" i="1"/>
  <c r="N25" i="1"/>
  <c r="D25" i="1"/>
</calcChain>
</file>

<file path=xl/comments1.xml><?xml version="1.0" encoding="utf-8"?>
<comments xmlns="http://schemas.openxmlformats.org/spreadsheetml/2006/main">
  <authors>
    <author>user</author>
  </authors>
  <commentList>
    <comment ref="D4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Готика возле церкви 1 очередь
общая площадь квартир с балконами 2292м2 40 квартир</t>
        </r>
      </text>
    </comment>
    <comment ref="I48" authorId="0">
      <text>
        <r>
          <rPr>
            <b/>
            <sz val="11"/>
            <color indexed="81"/>
            <rFont val="Tahoma"/>
            <family val="2"/>
            <charset val="204"/>
          </rPr>
          <t>user:</t>
        </r>
        <r>
          <rPr>
            <sz val="11"/>
            <color indexed="81"/>
            <rFont val="Tahoma"/>
            <family val="2"/>
            <charset val="204"/>
          </rPr>
          <t xml:space="preserve">
2 очередь Готика строит возле церкви приблизительно 2800</t>
        </r>
      </text>
    </comment>
  </commentList>
</comments>
</file>

<file path=xl/sharedStrings.xml><?xml version="1.0" encoding="utf-8"?>
<sst xmlns="http://schemas.openxmlformats.org/spreadsheetml/2006/main" count="199" uniqueCount="127">
  <si>
    <t>в том числе:</t>
  </si>
  <si>
    <t>тыс. тонн</t>
  </si>
  <si>
    <t>Портландцемент, цемент глиноземистый, цемент шлаковый и аналогичные цементы гидравлические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</si>
  <si>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</si>
  <si>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</si>
  <si>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</si>
  <si>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</si>
  <si>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</si>
  <si>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</si>
  <si>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</si>
  <si>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</si>
  <si>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</si>
  <si>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</si>
  <si>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</si>
  <si>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</si>
  <si>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</si>
  <si>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</si>
  <si>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</si>
  <si>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</si>
  <si>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</si>
  <si>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</si>
  <si>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</si>
  <si>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</si>
  <si>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</si>
  <si>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</si>
  <si>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</si>
  <si>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</si>
  <si>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</si>
  <si>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</si>
  <si>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</si>
  <si>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</si>
  <si>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</si>
  <si>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Оборот малых и средних предприятий, включая микропредприятия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</si>
  <si>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</si>
  <si>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</si>
  <si>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</si>
  <si>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</si>
  <si>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</si>
  <si>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</si>
  <si>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</si>
  <si>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</si>
  <si>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</si>
  <si>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</si>
  <si>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</si>
  <si>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</si>
  <si>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</si>
  <si>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</si>
  <si>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</si>
  <si>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</si>
  <si>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</si>
  <si>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</si>
  <si>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</si>
  <si>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</si>
  <si>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</si>
  <si>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</si>
  <si>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</si>
  <si>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</si>
  <si>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</si>
  <si>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</si>
  <si>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</si>
  <si>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</si>
  <si>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</si>
  <si>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</si>
  <si>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</si>
  <si>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</si>
  <si>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</si>
  <si>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</si>
  <si>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</si>
  <si>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</si>
  <si>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</si>
  <si>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</si>
  <si>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</si>
  <si>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</si>
  <si>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</si>
  <si>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</si>
  <si>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</si>
  <si>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</si>
  <si>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</si>
  <si>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</si>
  <si>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</si>
  <si>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</si>
  <si>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</si>
  <si>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</si>
  <si>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</si>
  <si>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</si>
  <si>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</si>
  <si>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</si>
  <si>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</si>
  <si>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</si>
  <si>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</si>
  <si>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</si>
  <si>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</si>
  <si>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</si>
  <si>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</si>
  <si>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</si>
  <si>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</si>
  <si>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</si>
  <si>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</si>
  <si>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</si>
  <si>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</si>
  <si>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</si>
  <si>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</si>
  <si>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</si>
  <si>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</si>
  <si>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</si>
  <si>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</si>
  <si>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</si>
  <si>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</si>
  <si>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</si>
  <si>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</si>
  <si>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</si>
  <si>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</si>
  <si>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</si>
  <si>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</si>
  <si>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</si>
  <si>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</si>
  <si>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</si>
  <si>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</si>
  <si>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 xml:space="preserve">млн. руб. в ценах соответствующих лет </t>
  </si>
  <si>
    <t>млн. руб.</t>
  </si>
  <si>
    <t>10. Бюджет городского округа</t>
  </si>
  <si>
    <t>Доходы бюджета городского округа</t>
  </si>
  <si>
    <t>Государственный долг городского округа</t>
  </si>
  <si>
    <t>на среднесрочный период 2020-2022г</t>
  </si>
  <si>
    <t>Число малых и средних предприятий, включая микропредприятия (на конец года) без ИП</t>
  </si>
  <si>
    <t>Среднесписочная численность работников малых и средних предприятий, включая микропредприятия (без внешних совместителей) и ИП</t>
  </si>
  <si>
    <r>
      <t xml:space="preserve">Основные показатели, представляемые для разработки прогноза социально-экономического развития муниципального образования </t>
    </r>
    <r>
      <rPr>
        <b/>
        <sz val="16"/>
        <color rgb="FFFF0000"/>
        <rFont val="Arial Cyr"/>
        <charset val="204"/>
      </rPr>
      <t xml:space="preserve">городской округ "город Фокино"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</si>
</sst>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5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 shrinkToFi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 shrinkToFi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2" fontId="14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109"/>
  <sheetViews>
    <sheetView tabSelected="1" view="pageBreakPreview" zoomScale="73" zoomScaleNormal="70" zoomScaleSheetLayoutView="73" workbookViewId="0">
      <pane ySplit="10" topLeftCell="A34" activePane="bottomLeft" state="frozen"/>
      <selection pane="bottomLeft" activeCell="D8" sqref="D8:D10"/>
    </sheetView>
  </sheetViews>
  <sheetFormatPr defaultRowHeight="12.75" x14ac:dyDescent="0.2"/>
  <cols>
    <col min="1" max="1" width="78.5703125" customWidth="1"/>
    <col min="2" max="2" width="41.28515625" customWidth="1"/>
    <col min="3" max="3" width="13.85546875" bestFit="1" customWidth="1"/>
    <col min="4" max="4" width="15.28515625" bestFit="1" customWidth="1"/>
    <col min="5" max="5" width="15.140625" bestFit="1" customWidth="1"/>
    <col min="6" max="6" width="15.28515625" bestFit="1" customWidth="1"/>
    <col min="7" max="7" width="14.7109375" customWidth="1"/>
    <col min="8" max="8" width="14.7109375" bestFit="1" customWidth="1"/>
    <col min="9" max="9" width="15.28515625" bestFit="1" customWidth="1"/>
    <col min="10" max="10" width="14.7109375" customWidth="1"/>
    <col min="11" max="12" width="14.7109375" bestFit="1" customWidth="1"/>
    <col min="13" max="13" width="14.7109375" customWidth="1"/>
    <col min="14" max="14" width="14.7109375" bestFit="1" customWidth="1"/>
    <col min="15" max="15" width="79.28515625" customWidth="1"/>
  </cols>
  <sheetData>
    <row r="2" spans="1:14" ht="20.25" x14ac:dyDescent="0.2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24.75" customHeight="1" x14ac:dyDescent="0.2">
      <c r="A3" s="41" t="s">
        <v>126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ht="25.5" customHeight="1" x14ac:dyDescent="0.2">
      <c r="A4" s="41" t="s">
        <v>123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20.25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7" spans="1:14" ht="18.75" x14ac:dyDescent="0.2">
      <c r="A7" s="42" t="s">
        <v>15</v>
      </c>
      <c r="B7" s="42" t="s">
        <v>16</v>
      </c>
      <c r="C7" s="1" t="s">
        <v>17</v>
      </c>
      <c r="D7" s="2" t="s">
        <v>17</v>
      </c>
      <c r="E7" s="2" t="s">
        <v>18</v>
      </c>
      <c r="F7" s="2" t="s">
        <v>19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42"/>
      <c r="B8" s="42"/>
      <c r="C8" s="42">
        <v>2017</v>
      </c>
      <c r="D8" s="42">
        <v>2018</v>
      </c>
      <c r="E8" s="42">
        <v>2019</v>
      </c>
      <c r="F8" s="44">
        <v>2020</v>
      </c>
      <c r="G8" s="45"/>
      <c r="H8" s="46"/>
      <c r="I8" s="44">
        <v>2021</v>
      </c>
      <c r="J8" s="45"/>
      <c r="K8" s="46"/>
      <c r="L8" s="44">
        <v>2022</v>
      </c>
      <c r="M8" s="45"/>
      <c r="N8" s="46"/>
    </row>
    <row r="9" spans="1:14" ht="37.5" x14ac:dyDescent="0.2">
      <c r="A9" s="42"/>
      <c r="B9" s="42"/>
      <c r="C9" s="42"/>
      <c r="D9" s="42"/>
      <c r="E9" s="42"/>
      <c r="F9" s="12" t="s">
        <v>78</v>
      </c>
      <c r="G9" s="12" t="s">
        <v>75</v>
      </c>
      <c r="H9" s="11" t="s">
        <v>76</v>
      </c>
      <c r="I9" s="12" t="s">
        <v>78</v>
      </c>
      <c r="J9" s="12" t="s">
        <v>75</v>
      </c>
      <c r="K9" s="12" t="s">
        <v>76</v>
      </c>
      <c r="L9" s="12" t="s">
        <v>78</v>
      </c>
      <c r="M9" s="12" t="s">
        <v>75</v>
      </c>
      <c r="N9" s="12" t="s">
        <v>76</v>
      </c>
    </row>
    <row r="10" spans="1:14" ht="18.75" x14ac:dyDescent="0.2">
      <c r="A10" s="42"/>
      <c r="B10" s="42"/>
      <c r="C10" s="42"/>
      <c r="D10" s="42"/>
      <c r="E10" s="42"/>
      <c r="F10" s="1" t="s">
        <v>20</v>
      </c>
      <c r="G10" s="11" t="s">
        <v>21</v>
      </c>
      <c r="H10" s="11" t="s">
        <v>77</v>
      </c>
      <c r="I10" s="11" t="s">
        <v>20</v>
      </c>
      <c r="J10" s="11" t="s">
        <v>21</v>
      </c>
      <c r="K10" s="11" t="s">
        <v>77</v>
      </c>
      <c r="L10" s="11" t="s">
        <v>20</v>
      </c>
      <c r="M10" s="11" t="s">
        <v>21</v>
      </c>
      <c r="N10" s="11" t="s">
        <v>77</v>
      </c>
    </row>
    <row r="11" spans="1:14" ht="18.75" x14ac:dyDescent="0.2">
      <c r="A11" s="13" t="s">
        <v>22</v>
      </c>
      <c r="B11" s="14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8.75" x14ac:dyDescent="0.2">
      <c r="A12" s="9" t="s">
        <v>84</v>
      </c>
      <c r="B12" s="3" t="s">
        <v>23</v>
      </c>
      <c r="C12" s="18">
        <v>13</v>
      </c>
      <c r="D12" s="8">
        <v>12.878</v>
      </c>
      <c r="E12" s="20">
        <v>12.8</v>
      </c>
      <c r="F12" s="20">
        <v>12.8</v>
      </c>
      <c r="G12" s="20">
        <v>12.8</v>
      </c>
      <c r="H12" s="20">
        <v>12.8</v>
      </c>
      <c r="I12" s="20">
        <v>12.8</v>
      </c>
      <c r="J12" s="20">
        <v>12.8</v>
      </c>
      <c r="K12" s="20">
        <v>12.8</v>
      </c>
      <c r="L12" s="20">
        <v>12.8</v>
      </c>
      <c r="M12" s="20">
        <v>12.8</v>
      </c>
      <c r="N12" s="20">
        <v>12.8</v>
      </c>
    </row>
    <row r="13" spans="1:14" ht="18.75" x14ac:dyDescent="0.2">
      <c r="A13" s="9" t="s">
        <v>85</v>
      </c>
      <c r="B13" s="3" t="s">
        <v>23</v>
      </c>
      <c r="C13" s="18">
        <f>C12*56.4%</f>
        <v>7.331999999999999</v>
      </c>
      <c r="D13" s="18">
        <f>D12*56.4%</f>
        <v>7.2631919999999992</v>
      </c>
      <c r="E13" s="18">
        <f t="shared" ref="E13:N13" si="0">E12*56.4%</f>
        <v>7.2191999999999998</v>
      </c>
      <c r="F13" s="18">
        <f t="shared" si="0"/>
        <v>7.2191999999999998</v>
      </c>
      <c r="G13" s="18">
        <f t="shared" si="0"/>
        <v>7.2191999999999998</v>
      </c>
      <c r="H13" s="18">
        <f t="shared" si="0"/>
        <v>7.2191999999999998</v>
      </c>
      <c r="I13" s="18">
        <f t="shared" si="0"/>
        <v>7.2191999999999998</v>
      </c>
      <c r="J13" s="18">
        <f t="shared" si="0"/>
        <v>7.2191999999999998</v>
      </c>
      <c r="K13" s="18">
        <f t="shared" si="0"/>
        <v>7.2191999999999998</v>
      </c>
      <c r="L13" s="18">
        <f t="shared" si="0"/>
        <v>7.2191999999999998</v>
      </c>
      <c r="M13" s="18">
        <f t="shared" si="0"/>
        <v>7.2191999999999998</v>
      </c>
      <c r="N13" s="18">
        <f t="shared" si="0"/>
        <v>7.2191999999999998</v>
      </c>
    </row>
    <row r="14" spans="1:14" ht="18.75" x14ac:dyDescent="0.2">
      <c r="A14" s="9" t="s">
        <v>86</v>
      </c>
      <c r="B14" s="3" t="s">
        <v>23</v>
      </c>
      <c r="C14" s="18">
        <f>C12*28.8%</f>
        <v>3.7440000000000007</v>
      </c>
      <c r="D14" s="18">
        <f>D12*28.8%</f>
        <v>3.7088640000000006</v>
      </c>
      <c r="E14" s="18">
        <f>E12*28.8%</f>
        <v>3.6864000000000008</v>
      </c>
      <c r="F14" s="18">
        <f t="shared" ref="F14:N14" si="1">F12*28.8%</f>
        <v>3.6864000000000008</v>
      </c>
      <c r="G14" s="18">
        <f t="shared" si="1"/>
        <v>3.6864000000000008</v>
      </c>
      <c r="H14" s="18">
        <f t="shared" si="1"/>
        <v>3.6864000000000008</v>
      </c>
      <c r="I14" s="18">
        <f t="shared" si="1"/>
        <v>3.6864000000000008</v>
      </c>
      <c r="J14" s="18">
        <f t="shared" si="1"/>
        <v>3.6864000000000008</v>
      </c>
      <c r="K14" s="18">
        <f t="shared" si="1"/>
        <v>3.6864000000000008</v>
      </c>
      <c r="L14" s="18">
        <f t="shared" si="1"/>
        <v>3.6864000000000008</v>
      </c>
      <c r="M14" s="18">
        <f t="shared" si="1"/>
        <v>3.6864000000000008</v>
      </c>
      <c r="N14" s="18">
        <f t="shared" si="1"/>
        <v>3.6864000000000008</v>
      </c>
    </row>
    <row r="15" spans="1:14" ht="18.75" x14ac:dyDescent="0.2">
      <c r="A15" s="9" t="s">
        <v>25</v>
      </c>
      <c r="B15" s="3" t="s">
        <v>26</v>
      </c>
      <c r="C15" s="18">
        <v>70</v>
      </c>
      <c r="D15" s="4">
        <v>70</v>
      </c>
      <c r="E15" s="4">
        <v>70</v>
      </c>
      <c r="F15" s="4">
        <v>70</v>
      </c>
      <c r="G15" s="4">
        <v>70</v>
      </c>
      <c r="H15" s="4">
        <v>70</v>
      </c>
      <c r="I15" s="4">
        <v>70</v>
      </c>
      <c r="J15" s="4">
        <v>70</v>
      </c>
      <c r="K15" s="4">
        <v>70</v>
      </c>
      <c r="L15" s="4">
        <v>70</v>
      </c>
      <c r="M15" s="4">
        <v>70</v>
      </c>
      <c r="N15" s="4">
        <v>70</v>
      </c>
    </row>
    <row r="16" spans="1:14" ht="37.5" x14ac:dyDescent="0.2">
      <c r="A16" s="9" t="s">
        <v>27</v>
      </c>
      <c r="B16" s="3" t="s">
        <v>28</v>
      </c>
      <c r="C16" s="19">
        <f>0.097/C12*1000</f>
        <v>7.4615384615384626</v>
      </c>
      <c r="D16" s="19">
        <f t="shared" ref="D16:N16" si="2">0.112/D12*1000</f>
        <v>8.6970026401615161</v>
      </c>
      <c r="E16" s="19">
        <f t="shared" si="2"/>
        <v>8.7499999999999982</v>
      </c>
      <c r="F16" s="19">
        <f t="shared" si="2"/>
        <v>8.7499999999999982</v>
      </c>
      <c r="G16" s="19">
        <f t="shared" si="2"/>
        <v>8.7499999999999982</v>
      </c>
      <c r="H16" s="19">
        <f t="shared" si="2"/>
        <v>8.7499999999999982</v>
      </c>
      <c r="I16" s="19">
        <f t="shared" si="2"/>
        <v>8.7499999999999982</v>
      </c>
      <c r="J16" s="19">
        <f t="shared" si="2"/>
        <v>8.7499999999999982</v>
      </c>
      <c r="K16" s="19">
        <f t="shared" si="2"/>
        <v>8.7499999999999982</v>
      </c>
      <c r="L16" s="19">
        <f t="shared" si="2"/>
        <v>8.7499999999999982</v>
      </c>
      <c r="M16" s="19">
        <f t="shared" si="2"/>
        <v>8.7499999999999982</v>
      </c>
      <c r="N16" s="19">
        <f t="shared" si="2"/>
        <v>8.7499999999999982</v>
      </c>
    </row>
    <row r="17" spans="1:14" ht="18.75" x14ac:dyDescent="0.2">
      <c r="A17" s="9" t="s">
        <v>87</v>
      </c>
      <c r="B17" s="3" t="s">
        <v>88</v>
      </c>
      <c r="C17" s="19">
        <f>7.064/C12*1000</f>
        <v>543.38461538461536</v>
      </c>
      <c r="D17" s="19">
        <f>7.054/D12*1000</f>
        <v>547.75586271160114</v>
      </c>
      <c r="E17" s="19">
        <f t="shared" ref="E17:N17" si="3">7.05/E12*1000</f>
        <v>550.78125</v>
      </c>
      <c r="F17" s="19">
        <f t="shared" si="3"/>
        <v>550.78125</v>
      </c>
      <c r="G17" s="19">
        <f t="shared" si="3"/>
        <v>550.78125</v>
      </c>
      <c r="H17" s="19">
        <f t="shared" si="3"/>
        <v>550.78125</v>
      </c>
      <c r="I17" s="19">
        <f t="shared" si="3"/>
        <v>550.78125</v>
      </c>
      <c r="J17" s="19">
        <f t="shared" si="3"/>
        <v>550.78125</v>
      </c>
      <c r="K17" s="19">
        <f t="shared" si="3"/>
        <v>550.78125</v>
      </c>
      <c r="L17" s="19">
        <f t="shared" si="3"/>
        <v>550.78125</v>
      </c>
      <c r="M17" s="19">
        <f t="shared" si="3"/>
        <v>550.78125</v>
      </c>
      <c r="N17" s="19">
        <f t="shared" si="3"/>
        <v>550.78125</v>
      </c>
    </row>
    <row r="18" spans="1:14" ht="37.5" x14ac:dyDescent="0.2">
      <c r="A18" s="9" t="s">
        <v>29</v>
      </c>
      <c r="B18" s="3" t="s">
        <v>30</v>
      </c>
      <c r="C18" s="19">
        <f>0.184/C12*1000</f>
        <v>14.153846153846153</v>
      </c>
      <c r="D18" s="19">
        <f>0.177/D12*1000</f>
        <v>13.74437024382668</v>
      </c>
      <c r="E18" s="19">
        <f>0.177/E12*1000</f>
        <v>13.828124999999998</v>
      </c>
      <c r="F18" s="19">
        <f t="shared" ref="F18:N18" si="4">0.176/F12*1000</f>
        <v>13.749999999999998</v>
      </c>
      <c r="G18" s="19">
        <f t="shared" si="4"/>
        <v>13.749999999999998</v>
      </c>
      <c r="H18" s="19">
        <f t="shared" si="4"/>
        <v>13.749999999999998</v>
      </c>
      <c r="I18" s="19">
        <f t="shared" si="4"/>
        <v>13.749999999999998</v>
      </c>
      <c r="J18" s="19">
        <f t="shared" si="4"/>
        <v>13.749999999999998</v>
      </c>
      <c r="K18" s="19">
        <f t="shared" si="4"/>
        <v>13.749999999999998</v>
      </c>
      <c r="L18" s="19">
        <f t="shared" si="4"/>
        <v>13.749999999999998</v>
      </c>
      <c r="M18" s="19">
        <f t="shared" si="4"/>
        <v>13.749999999999998</v>
      </c>
      <c r="N18" s="19">
        <f t="shared" si="4"/>
        <v>13.749999999999998</v>
      </c>
    </row>
    <row r="19" spans="1:14" ht="18.75" x14ac:dyDescent="0.2">
      <c r="A19" s="9" t="s">
        <v>67</v>
      </c>
      <c r="B19" s="3" t="s">
        <v>31</v>
      </c>
      <c r="C19" s="19">
        <f>C16-C18</f>
        <v>-6.6923076923076907</v>
      </c>
      <c r="D19" s="19">
        <f t="shared" ref="D19:N19" si="5">D16-D18</f>
        <v>-5.0473676036651636</v>
      </c>
      <c r="E19" s="19">
        <f t="shared" si="5"/>
        <v>-5.078125</v>
      </c>
      <c r="F19" s="19">
        <f t="shared" si="5"/>
        <v>-5</v>
      </c>
      <c r="G19" s="19">
        <f t="shared" si="5"/>
        <v>-5</v>
      </c>
      <c r="H19" s="19">
        <f t="shared" si="5"/>
        <v>-5</v>
      </c>
      <c r="I19" s="19">
        <f t="shared" si="5"/>
        <v>-5</v>
      </c>
      <c r="J19" s="19">
        <f t="shared" si="5"/>
        <v>-5</v>
      </c>
      <c r="K19" s="19">
        <f t="shared" si="5"/>
        <v>-5</v>
      </c>
      <c r="L19" s="19">
        <f t="shared" si="5"/>
        <v>-5</v>
      </c>
      <c r="M19" s="19">
        <f t="shared" si="5"/>
        <v>-5</v>
      </c>
      <c r="N19" s="19">
        <f t="shared" si="5"/>
        <v>-5</v>
      </c>
    </row>
    <row r="20" spans="1:14" ht="18.75" x14ac:dyDescent="0.2">
      <c r="A20" s="9" t="s">
        <v>33</v>
      </c>
      <c r="B20" s="3" t="s">
        <v>57</v>
      </c>
      <c r="C20" s="21">
        <v>274</v>
      </c>
      <c r="D20" s="22">
        <v>267</v>
      </c>
      <c r="E20" s="22">
        <v>274</v>
      </c>
      <c r="F20" s="22">
        <v>274</v>
      </c>
      <c r="G20" s="22">
        <v>274</v>
      </c>
      <c r="H20" s="22">
        <v>274</v>
      </c>
      <c r="I20" s="22">
        <v>274</v>
      </c>
      <c r="J20" s="22">
        <v>274</v>
      </c>
      <c r="K20" s="22">
        <v>274</v>
      </c>
      <c r="L20" s="22">
        <v>276</v>
      </c>
      <c r="M20" s="22">
        <v>276</v>
      </c>
      <c r="N20" s="22">
        <v>276</v>
      </c>
    </row>
    <row r="21" spans="1:14" ht="18.75" x14ac:dyDescent="0.2">
      <c r="A21" s="9" t="s">
        <v>35</v>
      </c>
      <c r="B21" s="3" t="s">
        <v>57</v>
      </c>
      <c r="C21" s="21">
        <v>314</v>
      </c>
      <c r="D21" s="22">
        <v>322</v>
      </c>
      <c r="E21" s="22">
        <v>306</v>
      </c>
      <c r="F21" s="22">
        <v>290</v>
      </c>
      <c r="G21" s="22">
        <v>290</v>
      </c>
      <c r="H21" s="22">
        <v>290</v>
      </c>
      <c r="I21" s="22">
        <v>282</v>
      </c>
      <c r="J21" s="22">
        <v>282</v>
      </c>
      <c r="K21" s="22">
        <v>282</v>
      </c>
      <c r="L21" s="22">
        <v>270</v>
      </c>
      <c r="M21" s="22">
        <v>270</v>
      </c>
      <c r="N21" s="22">
        <v>270</v>
      </c>
    </row>
    <row r="22" spans="1:14" ht="18.75" x14ac:dyDescent="0.2">
      <c r="A22" s="9" t="s">
        <v>89</v>
      </c>
      <c r="B22" s="3" t="s">
        <v>57</v>
      </c>
      <c r="C22" s="21">
        <f>C20-C21</f>
        <v>-40</v>
      </c>
      <c r="D22" s="21">
        <f t="shared" ref="D22:N22" si="6">D20-D21</f>
        <v>-55</v>
      </c>
      <c r="E22" s="21">
        <f t="shared" si="6"/>
        <v>-32</v>
      </c>
      <c r="F22" s="21">
        <f t="shared" si="6"/>
        <v>-16</v>
      </c>
      <c r="G22" s="21">
        <f t="shared" si="6"/>
        <v>-16</v>
      </c>
      <c r="H22" s="21">
        <f t="shared" si="6"/>
        <v>-16</v>
      </c>
      <c r="I22" s="21">
        <f t="shared" si="6"/>
        <v>-8</v>
      </c>
      <c r="J22" s="21">
        <f t="shared" si="6"/>
        <v>-8</v>
      </c>
      <c r="K22" s="21">
        <f t="shared" si="6"/>
        <v>-8</v>
      </c>
      <c r="L22" s="21">
        <f t="shared" si="6"/>
        <v>6</v>
      </c>
      <c r="M22" s="21">
        <f t="shared" si="6"/>
        <v>6</v>
      </c>
      <c r="N22" s="21">
        <f t="shared" si="6"/>
        <v>6</v>
      </c>
    </row>
    <row r="23" spans="1:14" ht="18.75" x14ac:dyDescent="0.2">
      <c r="A23" s="13" t="s">
        <v>36</v>
      </c>
      <c r="B23" s="14"/>
      <c r="C23" s="32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56.25" x14ac:dyDescent="0.2">
      <c r="A24" s="9" t="s">
        <v>37</v>
      </c>
      <c r="B24" s="3" t="s">
        <v>118</v>
      </c>
      <c r="C24" s="19">
        <f>C27+C29+C31+C33</f>
        <v>6465.6</v>
      </c>
      <c r="D24" s="19">
        <f t="shared" ref="D24:N24" si="7">D27+D29+D31+D33</f>
        <v>6580.6</v>
      </c>
      <c r="E24" s="19">
        <f t="shared" si="7"/>
        <v>8380.5</v>
      </c>
      <c r="F24" s="19">
        <f t="shared" si="7"/>
        <v>8549.2000000000007</v>
      </c>
      <c r="G24" s="19">
        <f t="shared" si="7"/>
        <v>8600.2000000000007</v>
      </c>
      <c r="H24" s="19">
        <f t="shared" si="7"/>
        <v>8600.2000000000007</v>
      </c>
      <c r="I24" s="19">
        <f t="shared" si="7"/>
        <v>8732.2000000000007</v>
      </c>
      <c r="J24" s="19">
        <f t="shared" si="7"/>
        <v>8786.2000000000007</v>
      </c>
      <c r="K24" s="19">
        <f t="shared" si="7"/>
        <v>8786.2000000000007</v>
      </c>
      <c r="L24" s="19">
        <f t="shared" si="7"/>
        <v>8930.2000000000007</v>
      </c>
      <c r="M24" s="19">
        <f t="shared" si="7"/>
        <v>8982.2000000000007</v>
      </c>
      <c r="N24" s="19">
        <f t="shared" si="7"/>
        <v>8982.2000000000007</v>
      </c>
    </row>
    <row r="25" spans="1:14" ht="18.75" x14ac:dyDescent="0.2">
      <c r="A25" s="9"/>
      <c r="B25" s="3" t="s">
        <v>39</v>
      </c>
      <c r="C25" s="19">
        <v>98.6</v>
      </c>
      <c r="D25" s="20">
        <f>D24/C24*100</f>
        <v>101.77864390002476</v>
      </c>
      <c r="E25" s="20">
        <f t="shared" ref="E25:F25" si="8">E24/D24*100</f>
        <v>127.35160927574994</v>
      </c>
      <c r="F25" s="20">
        <f t="shared" si="8"/>
        <v>102.01300638386732</v>
      </c>
      <c r="G25" s="20">
        <f>G24/E24*100</f>
        <v>102.62156195931031</v>
      </c>
      <c r="H25" s="20">
        <f t="shared" ref="H25:N25" si="9">H24/E24*100</f>
        <v>102.62156195931031</v>
      </c>
      <c r="I25" s="20">
        <f t="shared" si="9"/>
        <v>102.14055116268187</v>
      </c>
      <c r="J25" s="20">
        <f t="shared" si="9"/>
        <v>102.16274040138602</v>
      </c>
      <c r="K25" s="20">
        <f t="shared" si="9"/>
        <v>102.16274040138602</v>
      </c>
      <c r="L25" s="20">
        <f t="shared" si="9"/>
        <v>102.26746982432834</v>
      </c>
      <c r="M25" s="20">
        <f t="shared" si="9"/>
        <v>102.23077098176687</v>
      </c>
      <c r="N25" s="20">
        <f t="shared" si="9"/>
        <v>102.23077098176687</v>
      </c>
    </row>
    <row r="26" spans="1:14" ht="18.75" x14ac:dyDescent="0.2">
      <c r="A26" s="9" t="s">
        <v>0</v>
      </c>
      <c r="B26" s="3"/>
      <c r="C26" s="1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56.25" x14ac:dyDescent="0.2">
      <c r="A27" s="9" t="s">
        <v>79</v>
      </c>
      <c r="B27" s="3" t="s">
        <v>118</v>
      </c>
      <c r="C27" s="19">
        <v>239.5</v>
      </c>
      <c r="D27" s="20">
        <v>225.5</v>
      </c>
      <c r="E27" s="20">
        <v>294</v>
      </c>
      <c r="F27" s="20">
        <v>297</v>
      </c>
      <c r="G27" s="20">
        <v>298</v>
      </c>
      <c r="H27" s="20">
        <v>298</v>
      </c>
      <c r="I27" s="20">
        <v>300</v>
      </c>
      <c r="J27" s="20">
        <v>304</v>
      </c>
      <c r="K27" s="20">
        <v>304</v>
      </c>
      <c r="L27" s="20">
        <v>308</v>
      </c>
      <c r="M27" s="20">
        <v>310</v>
      </c>
      <c r="N27" s="20">
        <v>310</v>
      </c>
    </row>
    <row r="28" spans="1:14" ht="19.5" customHeight="1" x14ac:dyDescent="0.2">
      <c r="A28" s="9"/>
      <c r="B28" s="3" t="s">
        <v>39</v>
      </c>
      <c r="C28" s="19">
        <v>93.9</v>
      </c>
      <c r="D28" s="20">
        <f>D27/C27*100</f>
        <v>94.154488517745307</v>
      </c>
      <c r="E28" s="20">
        <f t="shared" ref="E28" si="10">E27/D27*100</f>
        <v>130.37694013303769</v>
      </c>
      <c r="F28" s="20">
        <f t="shared" ref="F28" si="11">F27/E27*100</f>
        <v>101.0204081632653</v>
      </c>
      <c r="G28" s="20">
        <f>G27/E27*100</f>
        <v>101.36054421768708</v>
      </c>
      <c r="H28" s="20">
        <f t="shared" ref="H28:N28" si="12">H27/E27*100</f>
        <v>101.36054421768708</v>
      </c>
      <c r="I28" s="20">
        <f t="shared" si="12"/>
        <v>101.01010101010101</v>
      </c>
      <c r="J28" s="20">
        <f t="shared" si="12"/>
        <v>102.01342281879195</v>
      </c>
      <c r="K28" s="20">
        <f t="shared" si="12"/>
        <v>102.01342281879195</v>
      </c>
      <c r="L28" s="20">
        <f t="shared" si="12"/>
        <v>102.66666666666666</v>
      </c>
      <c r="M28" s="20">
        <f t="shared" si="12"/>
        <v>101.9736842105263</v>
      </c>
      <c r="N28" s="20">
        <f t="shared" si="12"/>
        <v>101.9736842105263</v>
      </c>
    </row>
    <row r="29" spans="1:14" ht="56.25" x14ac:dyDescent="0.2">
      <c r="A29" s="9" t="s">
        <v>80</v>
      </c>
      <c r="B29" s="3" t="s">
        <v>118</v>
      </c>
      <c r="C29" s="19">
        <v>6182.1</v>
      </c>
      <c r="D29" s="20">
        <v>6306.5</v>
      </c>
      <c r="E29" s="20">
        <v>8036</v>
      </c>
      <c r="F29" s="20">
        <v>8200</v>
      </c>
      <c r="G29" s="20">
        <v>8250</v>
      </c>
      <c r="H29" s="20">
        <v>8250</v>
      </c>
      <c r="I29" s="20">
        <v>8380</v>
      </c>
      <c r="J29" s="20">
        <v>8430</v>
      </c>
      <c r="K29" s="20">
        <v>8430</v>
      </c>
      <c r="L29" s="20">
        <v>8570</v>
      </c>
      <c r="M29" s="20">
        <v>8620</v>
      </c>
      <c r="N29" s="20">
        <v>8620</v>
      </c>
    </row>
    <row r="30" spans="1:14" ht="18.75" x14ac:dyDescent="0.2">
      <c r="A30" s="9"/>
      <c r="B30" s="3" t="s">
        <v>24</v>
      </c>
      <c r="C30" s="19">
        <v>98.8</v>
      </c>
      <c r="D30" s="20">
        <f>D29/C29*100</f>
        <v>102.01226120573914</v>
      </c>
      <c r="E30" s="20">
        <f t="shared" ref="E30" si="13">E29/D29*100</f>
        <v>127.42408626020772</v>
      </c>
      <c r="F30" s="20">
        <f t="shared" ref="F30" si="14">F29/E29*100</f>
        <v>102.04081632653062</v>
      </c>
      <c r="G30" s="20">
        <f>G29/E29*100</f>
        <v>102.66301642608262</v>
      </c>
      <c r="H30" s="20">
        <f t="shared" ref="H30:N30" si="15">H29/E29*100</f>
        <v>102.66301642608262</v>
      </c>
      <c r="I30" s="20">
        <f t="shared" si="15"/>
        <v>102.19512195121952</v>
      </c>
      <c r="J30" s="20">
        <f t="shared" si="15"/>
        <v>102.18181818181817</v>
      </c>
      <c r="K30" s="20">
        <f t="shared" si="15"/>
        <v>102.18181818181817</v>
      </c>
      <c r="L30" s="20">
        <f t="shared" si="15"/>
        <v>102.26730310262531</v>
      </c>
      <c r="M30" s="20">
        <f t="shared" si="15"/>
        <v>102.25385527876631</v>
      </c>
      <c r="N30" s="20">
        <f t="shared" si="15"/>
        <v>102.25385527876631</v>
      </c>
    </row>
    <row r="31" spans="1:14" ht="75" x14ac:dyDescent="0.2">
      <c r="A31" s="9" t="s">
        <v>81</v>
      </c>
      <c r="B31" s="3" t="s">
        <v>118</v>
      </c>
      <c r="C31" s="19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</row>
    <row r="32" spans="1:14" ht="18.75" x14ac:dyDescent="0.2">
      <c r="A32" s="9"/>
      <c r="B32" s="3" t="s">
        <v>24</v>
      </c>
      <c r="C32" s="19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ht="75" x14ac:dyDescent="0.2">
      <c r="A33" s="9" t="s">
        <v>82</v>
      </c>
      <c r="B33" s="3" t="s">
        <v>118</v>
      </c>
      <c r="C33" s="19">
        <v>44</v>
      </c>
      <c r="D33" s="20">
        <v>48.6</v>
      </c>
      <c r="E33" s="20">
        <v>50.5</v>
      </c>
      <c r="F33" s="20">
        <v>52.2</v>
      </c>
      <c r="G33" s="20">
        <v>52.2</v>
      </c>
      <c r="H33" s="20">
        <v>52.2</v>
      </c>
      <c r="I33" s="20">
        <v>52.2</v>
      </c>
      <c r="J33" s="20">
        <v>52.2</v>
      </c>
      <c r="K33" s="20">
        <v>52.2</v>
      </c>
      <c r="L33" s="20">
        <v>52.2</v>
      </c>
      <c r="M33" s="20">
        <v>52.2</v>
      </c>
      <c r="N33" s="20">
        <v>52.2</v>
      </c>
    </row>
    <row r="34" spans="1:14" ht="18.75" x14ac:dyDescent="0.2">
      <c r="A34" s="9"/>
      <c r="B34" s="3" t="s">
        <v>24</v>
      </c>
      <c r="C34" s="19">
        <v>109.5</v>
      </c>
      <c r="D34" s="20">
        <f>D33/C33*100</f>
        <v>110.45454545454545</v>
      </c>
      <c r="E34" s="20">
        <f t="shared" ref="E34" si="16">E33/D33*100</f>
        <v>103.90946502057612</v>
      </c>
      <c r="F34" s="20">
        <f t="shared" ref="F34" si="17">F33/E33*100</f>
        <v>103.36633663366337</v>
      </c>
      <c r="G34" s="20">
        <f>G33/E33*100</f>
        <v>103.36633663366337</v>
      </c>
      <c r="H34" s="20">
        <f t="shared" ref="H34:N34" si="18">H33/E33*100</f>
        <v>103.36633663366337</v>
      </c>
      <c r="I34" s="20">
        <f t="shared" si="18"/>
        <v>100</v>
      </c>
      <c r="J34" s="20">
        <f t="shared" si="18"/>
        <v>100</v>
      </c>
      <c r="K34" s="20">
        <f t="shared" si="18"/>
        <v>100</v>
      </c>
      <c r="L34" s="20">
        <f t="shared" si="18"/>
        <v>100</v>
      </c>
      <c r="M34" s="20">
        <f t="shared" si="18"/>
        <v>100</v>
      </c>
      <c r="N34" s="20">
        <f t="shared" si="18"/>
        <v>100</v>
      </c>
    </row>
    <row r="35" spans="1:14" ht="18.75" x14ac:dyDescent="0.2">
      <c r="A35" s="13" t="s">
        <v>42</v>
      </c>
      <c r="B35" s="14"/>
      <c r="C35" s="32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19.5" customHeight="1" x14ac:dyDescent="0.2">
      <c r="A36" s="10" t="s">
        <v>41</v>
      </c>
      <c r="B36" s="6" t="s">
        <v>38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</row>
    <row r="37" spans="1:14" ht="14.25" customHeight="1" x14ac:dyDescent="0.2">
      <c r="A37" s="9"/>
      <c r="B37" s="3" t="s">
        <v>40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</row>
    <row r="38" spans="1:14" ht="18.75" x14ac:dyDescent="0.2">
      <c r="A38" s="9" t="s">
        <v>99</v>
      </c>
      <c r="B38" s="3" t="s">
        <v>100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</row>
    <row r="39" spans="1:14" ht="18.75" x14ac:dyDescent="0.2">
      <c r="A39" s="9" t="s">
        <v>0</v>
      </c>
      <c r="B39" s="3"/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</row>
    <row r="40" spans="1:14" ht="15" customHeight="1" x14ac:dyDescent="0.2">
      <c r="A40" s="9" t="s">
        <v>94</v>
      </c>
      <c r="B40" s="3" t="s">
        <v>38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</row>
    <row r="41" spans="1:14" ht="19.5" customHeight="1" x14ac:dyDescent="0.2">
      <c r="A41" s="9" t="s">
        <v>93</v>
      </c>
      <c r="B41" s="3" t="s">
        <v>40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</row>
    <row r="42" spans="1:14" ht="14.25" customHeight="1" x14ac:dyDescent="0.2">
      <c r="A42" s="9" t="s">
        <v>95</v>
      </c>
      <c r="B42" s="3" t="s">
        <v>38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</row>
    <row r="43" spans="1:14" ht="18" customHeight="1" x14ac:dyDescent="0.2">
      <c r="A43" s="9" t="s">
        <v>96</v>
      </c>
      <c r="B43" s="3" t="s">
        <v>40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</row>
    <row r="44" spans="1:14" ht="18.75" x14ac:dyDescent="0.2">
      <c r="A44" s="13" t="s">
        <v>106</v>
      </c>
      <c r="B44" s="14"/>
      <c r="C44" s="32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7.5" x14ac:dyDescent="0.2">
      <c r="A45" s="9" t="s">
        <v>3</v>
      </c>
      <c r="B45" s="6" t="s">
        <v>70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</row>
    <row r="46" spans="1:14" ht="37.5" x14ac:dyDescent="0.2">
      <c r="A46" s="9" t="s">
        <v>4</v>
      </c>
      <c r="B46" s="3" t="s">
        <v>5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</row>
    <row r="47" spans="1:14" ht="18.75" x14ac:dyDescent="0.2">
      <c r="A47" s="9" t="s">
        <v>99</v>
      </c>
      <c r="B47" s="3" t="s">
        <v>100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</row>
    <row r="48" spans="1:14" ht="18.75" x14ac:dyDescent="0.2">
      <c r="A48" s="9" t="s">
        <v>107</v>
      </c>
      <c r="B48" s="3" t="s">
        <v>108</v>
      </c>
      <c r="C48" s="19">
        <v>0</v>
      </c>
      <c r="D48" s="26">
        <v>2.2919999999999998</v>
      </c>
      <c r="E48" s="4">
        <v>0</v>
      </c>
      <c r="F48" s="23">
        <v>0.3</v>
      </c>
      <c r="G48" s="23">
        <v>0.3</v>
      </c>
      <c r="H48" s="23">
        <v>0.3</v>
      </c>
      <c r="I48" s="23">
        <v>3.1</v>
      </c>
      <c r="J48" s="23">
        <v>3.1</v>
      </c>
      <c r="K48" s="23">
        <v>0.3</v>
      </c>
      <c r="L48" s="23">
        <v>0.3</v>
      </c>
      <c r="M48" s="23">
        <v>0.3</v>
      </c>
      <c r="N48" s="23">
        <v>0.3</v>
      </c>
    </row>
    <row r="49" spans="1:14" ht="37.5" x14ac:dyDescent="0.2">
      <c r="A49" s="13" t="s">
        <v>109</v>
      </c>
      <c r="B49" s="14"/>
      <c r="C49" s="32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7.5" x14ac:dyDescent="0.2">
      <c r="A50" s="5" t="s">
        <v>2</v>
      </c>
      <c r="B50" s="3" t="s">
        <v>1</v>
      </c>
      <c r="C50" s="21">
        <v>1874</v>
      </c>
      <c r="D50" s="22">
        <v>1746</v>
      </c>
      <c r="E50" s="22">
        <v>2300</v>
      </c>
      <c r="F50" s="22">
        <v>2350</v>
      </c>
      <c r="G50" s="22">
        <v>2350</v>
      </c>
      <c r="H50" s="22">
        <v>2350</v>
      </c>
      <c r="I50" s="22">
        <v>2400</v>
      </c>
      <c r="J50" s="22">
        <v>2400</v>
      </c>
      <c r="K50" s="22">
        <v>2400</v>
      </c>
      <c r="L50" s="22">
        <v>2450</v>
      </c>
      <c r="M50" s="22">
        <v>2450</v>
      </c>
      <c r="N50" s="22">
        <v>2450</v>
      </c>
    </row>
    <row r="51" spans="1:14" ht="18.75" x14ac:dyDescent="0.2">
      <c r="A51" s="13" t="s">
        <v>110</v>
      </c>
      <c r="B51" s="14"/>
      <c r="C51" s="32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7.5" x14ac:dyDescent="0.2">
      <c r="A52" s="9" t="s">
        <v>45</v>
      </c>
      <c r="B52" s="3" t="s">
        <v>43</v>
      </c>
      <c r="C52" s="18">
        <v>50.6</v>
      </c>
      <c r="D52" s="18">
        <v>51.45</v>
      </c>
      <c r="E52" s="18">
        <v>51.45</v>
      </c>
      <c r="F52" s="18">
        <v>51.45</v>
      </c>
      <c r="G52" s="18">
        <v>51.45</v>
      </c>
      <c r="H52" s="18">
        <v>51.45</v>
      </c>
      <c r="I52" s="18">
        <v>51.45</v>
      </c>
      <c r="J52" s="18">
        <v>51.45</v>
      </c>
      <c r="K52" s="18">
        <v>51.45</v>
      </c>
      <c r="L52" s="18">
        <v>51.45</v>
      </c>
      <c r="M52" s="18">
        <v>51.45</v>
      </c>
      <c r="N52" s="18">
        <v>51.45</v>
      </c>
    </row>
    <row r="53" spans="1:14" ht="37.5" x14ac:dyDescent="0.2">
      <c r="A53" s="9" t="s">
        <v>44</v>
      </c>
      <c r="B53" s="3" t="s">
        <v>43</v>
      </c>
      <c r="C53" s="18">
        <v>22</v>
      </c>
      <c r="D53" s="4">
        <v>22.85</v>
      </c>
      <c r="E53" s="4">
        <v>22.85</v>
      </c>
      <c r="F53" s="4">
        <v>22.85</v>
      </c>
      <c r="G53" s="4">
        <v>22.85</v>
      </c>
      <c r="H53" s="4">
        <v>22.85</v>
      </c>
      <c r="I53" s="4">
        <v>22.85</v>
      </c>
      <c r="J53" s="4">
        <v>22.85</v>
      </c>
      <c r="K53" s="4">
        <v>22.85</v>
      </c>
      <c r="L53" s="4">
        <v>22.85</v>
      </c>
      <c r="M53" s="4">
        <v>22.85</v>
      </c>
      <c r="N53" s="4">
        <v>22.85</v>
      </c>
    </row>
    <row r="54" spans="1:14" ht="18.75" x14ac:dyDescent="0.2">
      <c r="A54" s="13" t="s">
        <v>111</v>
      </c>
      <c r="B54" s="14"/>
      <c r="C54" s="32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7.5" x14ac:dyDescent="0.2">
      <c r="A55" s="9" t="s">
        <v>68</v>
      </c>
      <c r="B55" s="3" t="s">
        <v>38</v>
      </c>
      <c r="C55" s="19">
        <f>C59+C60</f>
        <v>261600</v>
      </c>
      <c r="D55" s="19">
        <f t="shared" ref="D55:N55" si="19">D59+D60</f>
        <v>213631</v>
      </c>
      <c r="E55" s="19">
        <f t="shared" si="19"/>
        <v>225000</v>
      </c>
      <c r="F55" s="19">
        <f t="shared" si="19"/>
        <v>239000</v>
      </c>
      <c r="G55" s="19">
        <f t="shared" si="19"/>
        <v>239000</v>
      </c>
      <c r="H55" s="19">
        <f t="shared" si="19"/>
        <v>239200</v>
      </c>
      <c r="I55" s="19">
        <f t="shared" si="19"/>
        <v>262000</v>
      </c>
      <c r="J55" s="19">
        <f t="shared" si="19"/>
        <v>262000</v>
      </c>
      <c r="K55" s="19">
        <f t="shared" si="19"/>
        <v>262200</v>
      </c>
      <c r="L55" s="19">
        <f t="shared" si="19"/>
        <v>285000</v>
      </c>
      <c r="M55" s="19">
        <f t="shared" si="19"/>
        <v>285000</v>
      </c>
      <c r="N55" s="19">
        <f t="shared" si="19"/>
        <v>285200</v>
      </c>
    </row>
    <row r="56" spans="1:14" ht="37.5" x14ac:dyDescent="0.2">
      <c r="A56" s="9" t="s">
        <v>12</v>
      </c>
      <c r="B56" s="3" t="s">
        <v>5</v>
      </c>
      <c r="C56" s="19">
        <v>177.1</v>
      </c>
      <c r="D56" s="20">
        <f t="shared" ref="D56" si="20">(D55/(D57*0.01)/C55)*100</f>
        <v>77.848642802377668</v>
      </c>
      <c r="E56" s="20">
        <f t="shared" ref="E56" si="21">(E55/(E57*0.01)/D55)*100</f>
        <v>100.40209073922395</v>
      </c>
      <c r="F56" s="20">
        <f t="shared" ref="F56" si="22">(F55/(F57*0.01)/E55)*100</f>
        <v>100.30427027594165</v>
      </c>
      <c r="G56" s="20">
        <f>(G55/(G57*0.01)/E55)*100</f>
        <v>100.30427027594165</v>
      </c>
      <c r="H56" s="20">
        <f>(H55/(H57*0.01)/E55)*100</f>
        <v>100.38820690378762</v>
      </c>
      <c r="I56" s="20">
        <f t="shared" ref="I56" si="23">(I55/(I57*0.01)/F55)*100</f>
        <v>105.0032863623976</v>
      </c>
      <c r="J56" s="20">
        <f t="shared" ref="J56" si="24">(J55/(J57*0.01)/G55)*100</f>
        <v>105.0032863623976</v>
      </c>
      <c r="K56" s="20">
        <f t="shared" ref="K56" si="25">(K55/(K57*0.01)/H55)*100</f>
        <v>104.99557913351016</v>
      </c>
      <c r="L56" s="20">
        <f t="shared" ref="L56" si="26">(L55/(L57*0.01)/I55)*100</f>
        <v>104.29398461572241</v>
      </c>
      <c r="M56" s="20">
        <f t="shared" ref="M56" si="27">(M55/(M57*0.01)/J55)*100</f>
        <v>104.29398461572241</v>
      </c>
      <c r="N56" s="20">
        <f t="shared" ref="N56" si="28">(N55/(N57*0.01)/K55)*100</f>
        <v>104.2875645489563</v>
      </c>
    </row>
    <row r="57" spans="1:14" ht="18.75" x14ac:dyDescent="0.2">
      <c r="A57" s="9" t="s">
        <v>99</v>
      </c>
      <c r="B57" s="3" t="s">
        <v>100</v>
      </c>
      <c r="C57" s="18">
        <v>103.7</v>
      </c>
      <c r="D57" s="23">
        <v>104.9</v>
      </c>
      <c r="E57" s="23">
        <v>104.9</v>
      </c>
      <c r="F57" s="23">
        <v>105.9</v>
      </c>
      <c r="G57" s="23">
        <v>105.9</v>
      </c>
      <c r="H57" s="23">
        <v>105.9</v>
      </c>
      <c r="I57" s="23">
        <v>104.4</v>
      </c>
      <c r="J57" s="23">
        <v>104.4</v>
      </c>
      <c r="K57" s="23">
        <v>104.4</v>
      </c>
      <c r="L57" s="23">
        <v>104.3</v>
      </c>
      <c r="M57" s="23">
        <v>104.3</v>
      </c>
      <c r="N57" s="23">
        <v>104.3</v>
      </c>
    </row>
    <row r="58" spans="1:14" ht="24.75" customHeight="1" x14ac:dyDescent="0.2">
      <c r="A58" s="9" t="s">
        <v>73</v>
      </c>
      <c r="B58" s="3"/>
      <c r="C58" s="18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37.5" x14ac:dyDescent="0.2">
      <c r="A59" s="10" t="s">
        <v>46</v>
      </c>
      <c r="B59" s="3" t="s">
        <v>47</v>
      </c>
      <c r="C59" s="19">
        <v>251700</v>
      </c>
      <c r="D59" s="20">
        <v>199900</v>
      </c>
      <c r="E59" s="20">
        <v>211100</v>
      </c>
      <c r="F59" s="20">
        <v>224600</v>
      </c>
      <c r="G59" s="20">
        <v>224600</v>
      </c>
      <c r="H59" s="20">
        <v>224700</v>
      </c>
      <c r="I59" s="20">
        <v>246400</v>
      </c>
      <c r="J59" s="20">
        <v>246400</v>
      </c>
      <c r="K59" s="20">
        <v>246500</v>
      </c>
      <c r="L59" s="20">
        <v>268200</v>
      </c>
      <c r="M59" s="20">
        <v>268200</v>
      </c>
      <c r="N59" s="20">
        <v>268300</v>
      </c>
    </row>
    <row r="60" spans="1:14" ht="37.5" x14ac:dyDescent="0.2">
      <c r="A60" s="10" t="s">
        <v>13</v>
      </c>
      <c r="B60" s="3" t="s">
        <v>47</v>
      </c>
      <c r="C60" s="27">
        <v>9900</v>
      </c>
      <c r="D60" s="27">
        <v>13731</v>
      </c>
      <c r="E60" s="27">
        <v>13900</v>
      </c>
      <c r="F60" s="27">
        <v>14400</v>
      </c>
      <c r="G60" s="27">
        <v>14400</v>
      </c>
      <c r="H60" s="27">
        <v>14500</v>
      </c>
      <c r="I60" s="27">
        <v>15600</v>
      </c>
      <c r="J60" s="27">
        <v>15600</v>
      </c>
      <c r="K60" s="27">
        <v>15700</v>
      </c>
      <c r="L60" s="27">
        <v>16800</v>
      </c>
      <c r="M60" s="27">
        <v>16800</v>
      </c>
      <c r="N60" s="27">
        <v>16900</v>
      </c>
    </row>
    <row r="61" spans="1:14" ht="18.75" x14ac:dyDescent="0.2">
      <c r="A61" s="10" t="s">
        <v>48</v>
      </c>
      <c r="B61" s="3"/>
      <c r="C61" s="18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37.5" x14ac:dyDescent="0.2">
      <c r="A62" s="9" t="s">
        <v>49</v>
      </c>
      <c r="B62" s="3" t="s">
        <v>47</v>
      </c>
      <c r="C62" s="18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37.5" x14ac:dyDescent="0.2">
      <c r="A63" s="9" t="s">
        <v>50</v>
      </c>
      <c r="B63" s="3" t="s">
        <v>47</v>
      </c>
      <c r="C63" s="19">
        <f>C65+C66+C67</f>
        <v>3080</v>
      </c>
      <c r="D63" s="19">
        <f t="shared" ref="D63" si="29">D65+D66+D67</f>
        <v>9459</v>
      </c>
      <c r="E63" s="19">
        <v>10100</v>
      </c>
      <c r="F63" s="19">
        <v>10800</v>
      </c>
      <c r="G63" s="19">
        <v>10800</v>
      </c>
      <c r="H63" s="19">
        <v>10900</v>
      </c>
      <c r="I63" s="19">
        <v>11800</v>
      </c>
      <c r="J63" s="19">
        <v>11800</v>
      </c>
      <c r="K63" s="19">
        <v>11900</v>
      </c>
      <c r="L63" s="19">
        <v>12800</v>
      </c>
      <c r="M63" s="19">
        <v>12800</v>
      </c>
      <c r="N63" s="19">
        <v>12900</v>
      </c>
    </row>
    <row r="64" spans="1:14" ht="18.75" x14ac:dyDescent="0.2">
      <c r="A64" s="9" t="s">
        <v>51</v>
      </c>
      <c r="B64" s="3"/>
      <c r="C64" s="1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4" ht="37.5" x14ac:dyDescent="0.2">
      <c r="A65" s="10" t="s">
        <v>52</v>
      </c>
      <c r="B65" s="3" t="s">
        <v>47</v>
      </c>
      <c r="C65" s="19">
        <v>147</v>
      </c>
      <c r="D65" s="20">
        <v>216</v>
      </c>
      <c r="E65" s="20">
        <v>300</v>
      </c>
      <c r="F65" s="20">
        <v>400</v>
      </c>
      <c r="G65" s="20">
        <v>400</v>
      </c>
      <c r="H65" s="20">
        <v>400</v>
      </c>
      <c r="I65" s="20">
        <v>400</v>
      </c>
      <c r="J65" s="20">
        <v>400</v>
      </c>
      <c r="K65" s="20">
        <v>400</v>
      </c>
      <c r="L65" s="20">
        <v>400</v>
      </c>
      <c r="M65" s="20">
        <v>400</v>
      </c>
      <c r="N65" s="20">
        <v>400</v>
      </c>
    </row>
    <row r="66" spans="1:14" ht="37.5" x14ac:dyDescent="0.2">
      <c r="A66" s="10" t="s">
        <v>69</v>
      </c>
      <c r="B66" s="3" t="s">
        <v>47</v>
      </c>
      <c r="C66" s="19">
        <v>798</v>
      </c>
      <c r="D66" s="20">
        <v>8557</v>
      </c>
      <c r="E66" s="20">
        <v>9000</v>
      </c>
      <c r="F66" s="20">
        <v>10000</v>
      </c>
      <c r="G66" s="20">
        <v>10000</v>
      </c>
      <c r="H66" s="20">
        <v>10000</v>
      </c>
      <c r="I66" s="20">
        <v>11000</v>
      </c>
      <c r="J66" s="20">
        <v>11000</v>
      </c>
      <c r="K66" s="20">
        <v>11000</v>
      </c>
      <c r="L66" s="20">
        <v>12000</v>
      </c>
      <c r="M66" s="20">
        <v>12000</v>
      </c>
      <c r="N66" s="20">
        <v>12000</v>
      </c>
    </row>
    <row r="67" spans="1:14" ht="37.5" x14ac:dyDescent="0.2">
      <c r="A67" s="10" t="s">
        <v>53</v>
      </c>
      <c r="B67" s="3" t="s">
        <v>47</v>
      </c>
      <c r="C67" s="19">
        <v>2135</v>
      </c>
      <c r="D67" s="20">
        <v>686</v>
      </c>
      <c r="E67" s="20">
        <v>800</v>
      </c>
      <c r="F67" s="20">
        <v>400</v>
      </c>
      <c r="G67" s="20">
        <v>400</v>
      </c>
      <c r="H67" s="20">
        <v>400</v>
      </c>
      <c r="I67" s="20">
        <v>400</v>
      </c>
      <c r="J67" s="20">
        <v>400</v>
      </c>
      <c r="K67" s="20">
        <v>400</v>
      </c>
      <c r="L67" s="20">
        <v>400</v>
      </c>
      <c r="M67" s="20">
        <v>400</v>
      </c>
      <c r="N67" s="20">
        <v>400</v>
      </c>
    </row>
    <row r="68" spans="1:14" ht="37.5" x14ac:dyDescent="0.2">
      <c r="A68" s="10" t="s">
        <v>54</v>
      </c>
      <c r="B68" s="3" t="s">
        <v>38</v>
      </c>
      <c r="C68" s="20">
        <v>3913849</v>
      </c>
      <c r="D68" s="20">
        <v>4386006</v>
      </c>
      <c r="E68" s="20">
        <v>4492106</v>
      </c>
      <c r="F68" s="20">
        <v>4603406</v>
      </c>
      <c r="G68" s="20">
        <v>4603406</v>
      </c>
      <c r="H68" s="20">
        <v>4603406</v>
      </c>
      <c r="I68" s="20">
        <v>4693639</v>
      </c>
      <c r="J68" s="20">
        <v>4693639</v>
      </c>
      <c r="K68" s="20">
        <v>4693639</v>
      </c>
      <c r="L68" s="20">
        <v>4773639</v>
      </c>
      <c r="M68" s="20">
        <v>4773639</v>
      </c>
      <c r="N68" s="20">
        <v>4773639</v>
      </c>
    </row>
    <row r="69" spans="1:14" ht="37.5" x14ac:dyDescent="0.2">
      <c r="A69" s="10" t="s">
        <v>55</v>
      </c>
      <c r="B69" s="3" t="s">
        <v>38</v>
      </c>
      <c r="C69" s="20">
        <v>735577</v>
      </c>
      <c r="D69" s="20">
        <v>490457</v>
      </c>
      <c r="E69" s="20">
        <v>123400</v>
      </c>
      <c r="F69" s="20">
        <v>128500</v>
      </c>
      <c r="G69" s="20">
        <v>128500</v>
      </c>
      <c r="H69" s="20">
        <v>128500</v>
      </c>
      <c r="I69" s="20">
        <v>100000</v>
      </c>
      <c r="J69" s="20">
        <v>100000</v>
      </c>
      <c r="K69" s="20">
        <v>100000</v>
      </c>
      <c r="L69" s="20">
        <v>100000</v>
      </c>
      <c r="M69" s="20">
        <v>100000</v>
      </c>
      <c r="N69" s="20">
        <v>100000</v>
      </c>
    </row>
    <row r="70" spans="1:14" ht="37.5" x14ac:dyDescent="0.2">
      <c r="A70" s="10" t="s">
        <v>56</v>
      </c>
      <c r="B70" s="3" t="s">
        <v>6</v>
      </c>
      <c r="C70" s="19">
        <v>60.2</v>
      </c>
      <c r="D70" s="20">
        <v>60</v>
      </c>
      <c r="E70" s="20">
        <v>60</v>
      </c>
      <c r="F70" s="20">
        <v>60</v>
      </c>
      <c r="G70" s="20">
        <v>60</v>
      </c>
      <c r="H70" s="20">
        <v>60</v>
      </c>
      <c r="I70" s="20">
        <v>60</v>
      </c>
      <c r="J70" s="20">
        <v>60</v>
      </c>
      <c r="K70" s="20">
        <v>60</v>
      </c>
      <c r="L70" s="20">
        <v>60</v>
      </c>
      <c r="M70" s="20">
        <v>60</v>
      </c>
      <c r="N70" s="20">
        <v>60</v>
      </c>
    </row>
    <row r="71" spans="1:14" ht="37.5" x14ac:dyDescent="0.2">
      <c r="A71" s="13" t="s">
        <v>112</v>
      </c>
      <c r="B71" s="14"/>
      <c r="C71" s="33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</row>
    <row r="72" spans="1:14" ht="40.5" customHeight="1" x14ac:dyDescent="0.2">
      <c r="A72" s="9" t="s">
        <v>124</v>
      </c>
      <c r="B72" s="3" t="s">
        <v>11</v>
      </c>
      <c r="C72" s="21">
        <v>67</v>
      </c>
      <c r="D72" s="22">
        <v>67</v>
      </c>
      <c r="E72" s="22">
        <v>67</v>
      </c>
      <c r="F72" s="22">
        <v>68</v>
      </c>
      <c r="G72" s="22">
        <v>68</v>
      </c>
      <c r="H72" s="22">
        <v>68</v>
      </c>
      <c r="I72" s="22">
        <v>68</v>
      </c>
      <c r="J72" s="22">
        <v>68</v>
      </c>
      <c r="K72" s="22">
        <v>68</v>
      </c>
      <c r="L72" s="22">
        <v>68</v>
      </c>
      <c r="M72" s="22">
        <v>68</v>
      </c>
      <c r="N72" s="22">
        <v>68</v>
      </c>
    </row>
    <row r="73" spans="1:14" ht="56.25" x14ac:dyDescent="0.2">
      <c r="A73" s="9" t="s">
        <v>125</v>
      </c>
      <c r="B73" s="6" t="s">
        <v>57</v>
      </c>
      <c r="C73" s="25">
        <v>818</v>
      </c>
      <c r="D73" s="22">
        <v>897</v>
      </c>
      <c r="E73" s="22">
        <v>903</v>
      </c>
      <c r="F73" s="22">
        <v>907</v>
      </c>
      <c r="G73" s="22">
        <v>907</v>
      </c>
      <c r="H73" s="22">
        <v>907</v>
      </c>
      <c r="I73" s="22">
        <v>908</v>
      </c>
      <c r="J73" s="22">
        <v>908</v>
      </c>
      <c r="K73" s="22">
        <v>908</v>
      </c>
      <c r="L73" s="22">
        <v>908</v>
      </c>
      <c r="M73" s="22">
        <v>908</v>
      </c>
      <c r="N73" s="22">
        <v>908</v>
      </c>
    </row>
    <row r="74" spans="1:14" ht="37.5" x14ac:dyDescent="0.2">
      <c r="A74" s="9" t="s">
        <v>32</v>
      </c>
      <c r="B74" s="3" t="s">
        <v>38</v>
      </c>
      <c r="C74" s="22">
        <v>1248357</v>
      </c>
      <c r="D74" s="22">
        <v>1333395</v>
      </c>
      <c r="E74" s="22">
        <v>1380064</v>
      </c>
      <c r="F74" s="22">
        <v>1428366</v>
      </c>
      <c r="G74" s="22">
        <v>1425606</v>
      </c>
      <c r="H74" s="22">
        <v>1425610</v>
      </c>
      <c r="I74" s="22">
        <v>1482644</v>
      </c>
      <c r="J74" s="22">
        <v>1482630</v>
      </c>
      <c r="K74" s="22">
        <v>1482635</v>
      </c>
      <c r="L74" s="22">
        <v>1538984</v>
      </c>
      <c r="M74" s="22">
        <v>1540453</v>
      </c>
      <c r="N74" s="22">
        <v>1540458</v>
      </c>
    </row>
    <row r="75" spans="1:14" ht="23.25" customHeight="1" x14ac:dyDescent="0.2">
      <c r="A75" s="9"/>
      <c r="B75" s="3" t="s">
        <v>34</v>
      </c>
      <c r="C75" s="19">
        <v>103.4</v>
      </c>
      <c r="D75" s="20">
        <f>D74/C74*100</f>
        <v>106.8119936844989</v>
      </c>
      <c r="E75" s="20">
        <f t="shared" ref="E75" si="30">E74/D74*100</f>
        <v>103.50001312439299</v>
      </c>
      <c r="F75" s="20">
        <f t="shared" ref="F75" si="31">F74/E74*100</f>
        <v>103.49998260950217</v>
      </c>
      <c r="G75" s="20">
        <f>G74/E74*100</f>
        <v>103.29999188443435</v>
      </c>
      <c r="H75" s="20">
        <f t="shared" ref="H75:N75" si="32">H74/E74*100</f>
        <v>103.30028172606487</v>
      </c>
      <c r="I75" s="20">
        <f t="shared" si="32"/>
        <v>103.8000064409262</v>
      </c>
      <c r="J75" s="20">
        <f t="shared" si="32"/>
        <v>103.999983165054</v>
      </c>
      <c r="K75" s="20">
        <f t="shared" si="32"/>
        <v>104.00004208724687</v>
      </c>
      <c r="L75" s="20">
        <f t="shared" si="32"/>
        <v>103.79996816498094</v>
      </c>
      <c r="M75" s="20">
        <f t="shared" si="32"/>
        <v>103.90002900251581</v>
      </c>
      <c r="N75" s="20">
        <f t="shared" si="32"/>
        <v>103.90001585015867</v>
      </c>
    </row>
    <row r="76" spans="1:14" ht="18.75" x14ac:dyDescent="0.2">
      <c r="A76" s="13" t="s">
        <v>113</v>
      </c>
      <c r="B76" s="14"/>
      <c r="C76" s="35"/>
      <c r="D76" s="36"/>
      <c r="E76" s="37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7.5" x14ac:dyDescent="0.2">
      <c r="A77" s="9" t="s">
        <v>71</v>
      </c>
      <c r="B77" s="3" t="s">
        <v>119</v>
      </c>
      <c r="C77" s="19">
        <f>C78-C79</f>
        <v>893.5</v>
      </c>
      <c r="D77" s="19">
        <f t="shared" ref="D77:N77" si="33">D78-D79</f>
        <v>798.80000000000007</v>
      </c>
      <c r="E77" s="19">
        <f t="shared" si="33"/>
        <v>839.9</v>
      </c>
      <c r="F77" s="19">
        <f t="shared" si="33"/>
        <v>866.2</v>
      </c>
      <c r="G77" s="19">
        <f t="shared" si="33"/>
        <v>866.2</v>
      </c>
      <c r="H77" s="19">
        <f t="shared" si="33"/>
        <v>866.2</v>
      </c>
      <c r="I77" s="19">
        <f t="shared" si="33"/>
        <v>884.7</v>
      </c>
      <c r="J77" s="19">
        <f t="shared" si="33"/>
        <v>884.7</v>
      </c>
      <c r="K77" s="19">
        <f t="shared" si="33"/>
        <v>884.7</v>
      </c>
      <c r="L77" s="19">
        <f t="shared" si="33"/>
        <v>903.4</v>
      </c>
      <c r="M77" s="19">
        <f t="shared" si="33"/>
        <v>903.4</v>
      </c>
      <c r="N77" s="19">
        <f t="shared" si="33"/>
        <v>903.4</v>
      </c>
    </row>
    <row r="78" spans="1:14" ht="18.75" x14ac:dyDescent="0.2">
      <c r="A78" s="9" t="s">
        <v>58</v>
      </c>
      <c r="B78" s="3" t="s">
        <v>119</v>
      </c>
      <c r="C78" s="19">
        <v>897.3</v>
      </c>
      <c r="D78" s="20">
        <v>805.6</v>
      </c>
      <c r="E78" s="20">
        <v>845.9</v>
      </c>
      <c r="F78" s="20">
        <v>871.2</v>
      </c>
      <c r="G78" s="20">
        <v>871.2</v>
      </c>
      <c r="H78" s="20">
        <v>871.2</v>
      </c>
      <c r="I78" s="20">
        <v>888.7</v>
      </c>
      <c r="J78" s="20">
        <v>888.7</v>
      </c>
      <c r="K78" s="20">
        <v>888.7</v>
      </c>
      <c r="L78" s="20">
        <v>906.4</v>
      </c>
      <c r="M78" s="20">
        <v>906.4</v>
      </c>
      <c r="N78" s="20">
        <v>906.4</v>
      </c>
    </row>
    <row r="79" spans="1:14" ht="18.75" x14ac:dyDescent="0.2">
      <c r="A79" s="9" t="s">
        <v>74</v>
      </c>
      <c r="B79" s="3" t="s">
        <v>119</v>
      </c>
      <c r="C79" s="19">
        <v>3.8</v>
      </c>
      <c r="D79" s="20">
        <v>6.8</v>
      </c>
      <c r="E79" s="20">
        <v>6</v>
      </c>
      <c r="F79" s="20">
        <v>5</v>
      </c>
      <c r="G79" s="20">
        <v>5</v>
      </c>
      <c r="H79" s="20">
        <v>5</v>
      </c>
      <c r="I79" s="20">
        <v>4</v>
      </c>
      <c r="J79" s="20">
        <v>4</v>
      </c>
      <c r="K79" s="20">
        <v>4</v>
      </c>
      <c r="L79" s="20">
        <v>3</v>
      </c>
      <c r="M79" s="20">
        <v>3</v>
      </c>
      <c r="N79" s="20">
        <v>3</v>
      </c>
    </row>
    <row r="80" spans="1:14" ht="18.75" x14ac:dyDescent="0.2">
      <c r="A80" s="13" t="s">
        <v>120</v>
      </c>
      <c r="B80" s="14"/>
      <c r="C80" s="35"/>
      <c r="D80" s="36"/>
      <c r="E80" s="37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19.5" x14ac:dyDescent="0.2">
      <c r="A81" s="17" t="s">
        <v>121</v>
      </c>
      <c r="B81" s="3" t="s">
        <v>101</v>
      </c>
      <c r="C81" s="18">
        <f t="shared" ref="C81" si="34">C82+C85</f>
        <v>207623.6</v>
      </c>
      <c r="D81" s="18">
        <f t="shared" ref="D81:N81" si="35">D82+D85</f>
        <v>255693.5</v>
      </c>
      <c r="E81" s="18">
        <f t="shared" si="35"/>
        <v>233502.59999999998</v>
      </c>
      <c r="F81" s="39">
        <f t="shared" si="35"/>
        <v>248912.5</v>
      </c>
      <c r="G81" s="39">
        <f t="shared" si="35"/>
        <v>248912.5</v>
      </c>
      <c r="H81" s="39">
        <f t="shared" si="35"/>
        <v>248912.5</v>
      </c>
      <c r="I81" s="39">
        <f t="shared" si="35"/>
        <v>243372</v>
      </c>
      <c r="J81" s="39">
        <f t="shared" si="35"/>
        <v>243372</v>
      </c>
      <c r="K81" s="39">
        <f t="shared" si="35"/>
        <v>243372</v>
      </c>
      <c r="L81" s="39">
        <f t="shared" si="35"/>
        <v>243460</v>
      </c>
      <c r="M81" s="39">
        <f t="shared" si="35"/>
        <v>243460</v>
      </c>
      <c r="N81" s="39">
        <f t="shared" si="35"/>
        <v>243460</v>
      </c>
    </row>
    <row r="82" spans="1:14" ht="18.75" x14ac:dyDescent="0.2">
      <c r="A82" s="9" t="s">
        <v>102</v>
      </c>
      <c r="B82" s="3" t="s">
        <v>101</v>
      </c>
      <c r="C82" s="18">
        <f t="shared" ref="C82" si="36">C83+C84</f>
        <v>70917.600000000006</v>
      </c>
      <c r="D82" s="18">
        <f t="shared" ref="D82" si="37">D83+D84</f>
        <v>84820.2</v>
      </c>
      <c r="E82" s="18">
        <v>83041.8</v>
      </c>
      <c r="F82" s="39">
        <f>F83+F84</f>
        <v>89596.3</v>
      </c>
      <c r="G82" s="39">
        <f t="shared" ref="G82:H82" si="38">G83+G84</f>
        <v>89596.3</v>
      </c>
      <c r="H82" s="39">
        <f t="shared" si="38"/>
        <v>89596.3</v>
      </c>
      <c r="I82" s="39">
        <f t="shared" ref="I82" si="39">I83+I84</f>
        <v>93962</v>
      </c>
      <c r="J82" s="39">
        <f t="shared" ref="J82" si="40">J83+J84</f>
        <v>93962</v>
      </c>
      <c r="K82" s="39">
        <f t="shared" ref="K82" si="41">K83+K84</f>
        <v>93962</v>
      </c>
      <c r="L82" s="39">
        <f t="shared" ref="L82" si="42">L83+L84</f>
        <v>98020.800000000003</v>
      </c>
      <c r="M82" s="39">
        <f t="shared" ref="M82" si="43">M83+M84</f>
        <v>98020.800000000003</v>
      </c>
      <c r="N82" s="39">
        <f t="shared" ref="N82" si="44">N83+N84</f>
        <v>98020.800000000003</v>
      </c>
    </row>
    <row r="83" spans="1:14" ht="18.75" x14ac:dyDescent="0.2">
      <c r="A83" s="9" t="s">
        <v>104</v>
      </c>
      <c r="B83" s="3" t="s">
        <v>101</v>
      </c>
      <c r="C83" s="23">
        <v>62447.400000000009</v>
      </c>
      <c r="D83" s="23">
        <v>67164</v>
      </c>
      <c r="E83" s="28">
        <v>76734.5</v>
      </c>
      <c r="F83" s="23">
        <v>81992.3</v>
      </c>
      <c r="G83" s="23">
        <v>81992.3</v>
      </c>
      <c r="H83" s="23">
        <v>81992.3</v>
      </c>
      <c r="I83" s="23">
        <v>86374.399999999994</v>
      </c>
      <c r="J83" s="23">
        <v>86374.399999999994</v>
      </c>
      <c r="K83" s="23">
        <v>86374.399999999994</v>
      </c>
      <c r="L83" s="23">
        <v>90352</v>
      </c>
      <c r="M83" s="23">
        <v>90352</v>
      </c>
      <c r="N83" s="23">
        <v>90352</v>
      </c>
    </row>
    <row r="84" spans="1:14" ht="18.75" x14ac:dyDescent="0.2">
      <c r="A84" s="9" t="s">
        <v>103</v>
      </c>
      <c r="B84" s="3" t="s">
        <v>101</v>
      </c>
      <c r="C84" s="23">
        <v>8470.2000000000007</v>
      </c>
      <c r="D84" s="23">
        <v>17656.2</v>
      </c>
      <c r="E84" s="28">
        <v>6307.3</v>
      </c>
      <c r="F84" s="23">
        <v>7604</v>
      </c>
      <c r="G84" s="23">
        <v>7604</v>
      </c>
      <c r="H84" s="23">
        <v>7604</v>
      </c>
      <c r="I84" s="23">
        <v>7587.6</v>
      </c>
      <c r="J84" s="23">
        <v>7587.6</v>
      </c>
      <c r="K84" s="23">
        <v>7587.6</v>
      </c>
      <c r="L84" s="23">
        <v>7668.8</v>
      </c>
      <c r="M84" s="23">
        <v>7668.8</v>
      </c>
      <c r="N84" s="23">
        <v>7668.8</v>
      </c>
    </row>
    <row r="85" spans="1:14" ht="18.75" x14ac:dyDescent="0.2">
      <c r="A85" s="9" t="s">
        <v>105</v>
      </c>
      <c r="B85" s="3" t="s">
        <v>101</v>
      </c>
      <c r="C85" s="23">
        <v>136706</v>
      </c>
      <c r="D85" s="23">
        <v>170873.3</v>
      </c>
      <c r="E85" s="28">
        <v>150460.79999999999</v>
      </c>
      <c r="F85" s="23">
        <v>159316.20000000001</v>
      </c>
      <c r="G85" s="23">
        <v>159316.20000000001</v>
      </c>
      <c r="H85" s="23">
        <v>159316.20000000001</v>
      </c>
      <c r="I85" s="23">
        <v>149410</v>
      </c>
      <c r="J85" s="23">
        <v>149410</v>
      </c>
      <c r="K85" s="23">
        <v>149410</v>
      </c>
      <c r="L85" s="23">
        <v>145439.20000000001</v>
      </c>
      <c r="M85" s="23">
        <v>145439.20000000001</v>
      </c>
      <c r="N85" s="23">
        <v>145439.20000000001</v>
      </c>
    </row>
    <row r="86" spans="1:14" ht="39" x14ac:dyDescent="0.2">
      <c r="A86" s="17" t="s">
        <v>116</v>
      </c>
      <c r="B86" s="3" t="s">
        <v>101</v>
      </c>
      <c r="C86" s="23">
        <v>197032.26</v>
      </c>
      <c r="D86" s="23">
        <v>254012.4</v>
      </c>
      <c r="E86" s="23">
        <v>235053.8</v>
      </c>
      <c r="F86" s="23">
        <v>252912.5</v>
      </c>
      <c r="G86" s="23">
        <v>252912.5</v>
      </c>
      <c r="H86" s="23">
        <v>252912.5</v>
      </c>
      <c r="I86" s="23">
        <v>243372</v>
      </c>
      <c r="J86" s="23">
        <v>243372</v>
      </c>
      <c r="K86" s="23">
        <v>243372</v>
      </c>
      <c r="L86" s="23">
        <v>243460</v>
      </c>
      <c r="M86" s="23">
        <v>243460</v>
      </c>
      <c r="N86" s="23">
        <v>243460</v>
      </c>
    </row>
    <row r="87" spans="1:14" ht="23.25" customHeight="1" x14ac:dyDescent="0.2">
      <c r="A87" s="17" t="s">
        <v>117</v>
      </c>
      <c r="B87" s="3" t="s">
        <v>101</v>
      </c>
      <c r="C87" s="39">
        <f t="shared" ref="C87" si="45">C81-C86</f>
        <v>10591.339999999997</v>
      </c>
      <c r="D87" s="39">
        <f t="shared" ref="D87:N87" si="46">D81-D86</f>
        <v>1681.1000000000058</v>
      </c>
      <c r="E87" s="39">
        <f t="shared" si="46"/>
        <v>-1551.2000000000116</v>
      </c>
      <c r="F87" s="39">
        <f t="shared" si="46"/>
        <v>-4000</v>
      </c>
      <c r="G87" s="39">
        <f t="shared" si="46"/>
        <v>-4000</v>
      </c>
      <c r="H87" s="39">
        <f t="shared" si="46"/>
        <v>-4000</v>
      </c>
      <c r="I87" s="39">
        <f t="shared" si="46"/>
        <v>0</v>
      </c>
      <c r="J87" s="39">
        <f t="shared" si="46"/>
        <v>0</v>
      </c>
      <c r="K87" s="39">
        <f t="shared" si="46"/>
        <v>0</v>
      </c>
      <c r="L87" s="39">
        <f t="shared" si="46"/>
        <v>0</v>
      </c>
      <c r="M87" s="39">
        <f t="shared" si="46"/>
        <v>0</v>
      </c>
      <c r="N87" s="39">
        <f t="shared" si="46"/>
        <v>0</v>
      </c>
    </row>
    <row r="88" spans="1:14" ht="27" customHeight="1" x14ac:dyDescent="0.2">
      <c r="A88" s="17" t="s">
        <v>122</v>
      </c>
      <c r="B88" s="3" t="s">
        <v>101</v>
      </c>
      <c r="C88" s="23">
        <v>21356.5</v>
      </c>
      <c r="D88" s="23">
        <v>22000</v>
      </c>
      <c r="E88" s="23">
        <v>19500</v>
      </c>
      <c r="F88" s="23">
        <v>23500</v>
      </c>
      <c r="G88" s="23">
        <v>23500</v>
      </c>
      <c r="H88" s="23">
        <v>23500</v>
      </c>
      <c r="I88" s="23">
        <v>23500</v>
      </c>
      <c r="J88" s="23">
        <v>23500</v>
      </c>
      <c r="K88" s="23">
        <v>23500</v>
      </c>
      <c r="L88" s="23">
        <v>23500</v>
      </c>
      <c r="M88" s="23">
        <v>23500</v>
      </c>
      <c r="N88" s="23">
        <v>23500</v>
      </c>
    </row>
    <row r="89" spans="1:14" ht="18.75" x14ac:dyDescent="0.2">
      <c r="A89" s="13" t="s">
        <v>114</v>
      </c>
      <c r="B89" s="14"/>
      <c r="C89" s="32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ht="18.75" x14ac:dyDescent="0.2">
      <c r="A90" s="10" t="s">
        <v>98</v>
      </c>
      <c r="B90" s="3" t="s">
        <v>57</v>
      </c>
      <c r="C90" s="21">
        <v>8000</v>
      </c>
      <c r="D90" s="22">
        <v>8000</v>
      </c>
      <c r="E90" s="22">
        <v>8000</v>
      </c>
      <c r="F90" s="22">
        <v>8000</v>
      </c>
      <c r="G90" s="22">
        <v>8000</v>
      </c>
      <c r="H90" s="22">
        <v>8000</v>
      </c>
      <c r="I90" s="22">
        <v>7900</v>
      </c>
      <c r="J90" s="22">
        <v>7900</v>
      </c>
      <c r="K90" s="22">
        <v>7900</v>
      </c>
      <c r="L90" s="22">
        <v>7900</v>
      </c>
      <c r="M90" s="22">
        <v>7900</v>
      </c>
      <c r="N90" s="22">
        <v>7900</v>
      </c>
    </row>
    <row r="91" spans="1:14" ht="18.75" x14ac:dyDescent="0.2">
      <c r="A91" s="10" t="s">
        <v>59</v>
      </c>
      <c r="B91" s="3" t="s">
        <v>57</v>
      </c>
      <c r="C91" s="21">
        <v>6000</v>
      </c>
      <c r="D91" s="22">
        <v>6000</v>
      </c>
      <c r="E91" s="22">
        <v>6000</v>
      </c>
      <c r="F91" s="22">
        <v>6000</v>
      </c>
      <c r="G91" s="22">
        <v>6000</v>
      </c>
      <c r="H91" s="22">
        <v>6000</v>
      </c>
      <c r="I91" s="22">
        <v>6000</v>
      </c>
      <c r="J91" s="22">
        <v>6000</v>
      </c>
      <c r="K91" s="22">
        <v>6000</v>
      </c>
      <c r="L91" s="22">
        <v>6000</v>
      </c>
      <c r="M91" s="22">
        <v>6000</v>
      </c>
      <c r="N91" s="22">
        <v>6000</v>
      </c>
    </row>
    <row r="92" spans="1:14" ht="45" customHeight="1" x14ac:dyDescent="0.2">
      <c r="A92" s="10" t="s">
        <v>90</v>
      </c>
      <c r="B92" s="3" t="s">
        <v>57</v>
      </c>
      <c r="C92" s="21">
        <v>71</v>
      </c>
      <c r="D92" s="22">
        <v>97</v>
      </c>
      <c r="E92" s="22">
        <v>61</v>
      </c>
      <c r="F92" s="22">
        <v>61</v>
      </c>
      <c r="G92" s="22">
        <v>61</v>
      </c>
      <c r="H92" s="22">
        <v>61</v>
      </c>
      <c r="I92" s="22">
        <v>61</v>
      </c>
      <c r="J92" s="22">
        <v>61</v>
      </c>
      <c r="K92" s="22">
        <v>61</v>
      </c>
      <c r="L92" s="22">
        <v>61</v>
      </c>
      <c r="M92" s="22">
        <v>61</v>
      </c>
      <c r="N92" s="22">
        <v>61</v>
      </c>
    </row>
    <row r="93" spans="1:14" ht="21" customHeight="1" x14ac:dyDescent="0.2">
      <c r="A93" s="10" t="s">
        <v>83</v>
      </c>
      <c r="B93" s="3" t="s">
        <v>57</v>
      </c>
      <c r="C93" s="21">
        <v>620</v>
      </c>
      <c r="D93" s="22">
        <v>618</v>
      </c>
      <c r="E93" s="22">
        <v>600</v>
      </c>
      <c r="F93" s="22">
        <v>589</v>
      </c>
      <c r="G93" s="22">
        <v>580</v>
      </c>
      <c r="H93" s="22">
        <v>580</v>
      </c>
      <c r="I93" s="22">
        <v>589</v>
      </c>
      <c r="J93" s="22">
        <v>580</v>
      </c>
      <c r="K93" s="22">
        <v>580</v>
      </c>
      <c r="L93" s="22">
        <v>589</v>
      </c>
      <c r="M93" s="22">
        <v>580</v>
      </c>
      <c r="N93" s="22">
        <v>580</v>
      </c>
    </row>
    <row r="94" spans="1:14" ht="18.75" x14ac:dyDescent="0.2">
      <c r="A94" s="10" t="s">
        <v>91</v>
      </c>
      <c r="B94" s="3" t="s">
        <v>6</v>
      </c>
      <c r="C94" s="20">
        <v>1.0811140042330942</v>
      </c>
      <c r="D94" s="20">
        <v>1.4</v>
      </c>
      <c r="E94" s="20">
        <v>0.9</v>
      </c>
      <c r="F94" s="20">
        <v>0.9</v>
      </c>
      <c r="G94" s="20">
        <v>0.9</v>
      </c>
      <c r="H94" s="20">
        <v>0.9</v>
      </c>
      <c r="I94" s="20">
        <v>0.9</v>
      </c>
      <c r="J94" s="20">
        <v>0.9</v>
      </c>
      <c r="K94" s="20">
        <v>0.9</v>
      </c>
      <c r="L94" s="20">
        <v>0.9</v>
      </c>
      <c r="M94" s="20">
        <v>0.9</v>
      </c>
      <c r="N94" s="20">
        <v>0.9</v>
      </c>
    </row>
    <row r="95" spans="1:14" ht="18.75" x14ac:dyDescent="0.2">
      <c r="A95" s="10" t="s">
        <v>97</v>
      </c>
      <c r="B95" s="3" t="s">
        <v>92</v>
      </c>
      <c r="C95" s="29">
        <f>C93/C90*100</f>
        <v>7.75</v>
      </c>
      <c r="D95" s="29">
        <f t="shared" ref="D95:N95" si="47">D93/D90*100</f>
        <v>7.7249999999999996</v>
      </c>
      <c r="E95" s="29">
        <f t="shared" si="47"/>
        <v>7.5</v>
      </c>
      <c r="F95" s="29">
        <f t="shared" si="47"/>
        <v>7.3624999999999998</v>
      </c>
      <c r="G95" s="29">
        <f t="shared" si="47"/>
        <v>7.2499999999999991</v>
      </c>
      <c r="H95" s="29">
        <f t="shared" si="47"/>
        <v>7.2499999999999991</v>
      </c>
      <c r="I95" s="29">
        <f t="shared" si="47"/>
        <v>7.4556962025316462</v>
      </c>
      <c r="J95" s="29">
        <f t="shared" si="47"/>
        <v>7.3417721518987342</v>
      </c>
      <c r="K95" s="29">
        <f t="shared" si="47"/>
        <v>7.3417721518987342</v>
      </c>
      <c r="L95" s="29">
        <f t="shared" si="47"/>
        <v>7.4556962025316462</v>
      </c>
      <c r="M95" s="29">
        <f t="shared" si="47"/>
        <v>7.3417721518987342</v>
      </c>
      <c r="N95" s="29">
        <f t="shared" si="47"/>
        <v>7.3417721518987342</v>
      </c>
    </row>
    <row r="96" spans="1:14" ht="42" customHeight="1" x14ac:dyDescent="0.2">
      <c r="A96" s="10" t="s">
        <v>72</v>
      </c>
      <c r="B96" s="3" t="s">
        <v>57</v>
      </c>
      <c r="C96" s="21">
        <v>2380</v>
      </c>
      <c r="D96" s="22">
        <v>2190</v>
      </c>
      <c r="E96" s="22">
        <v>2200</v>
      </c>
      <c r="F96" s="22">
        <v>2200</v>
      </c>
      <c r="G96" s="22">
        <v>2200</v>
      </c>
      <c r="H96" s="22">
        <v>2200</v>
      </c>
      <c r="I96" s="22">
        <v>2200</v>
      </c>
      <c r="J96" s="22">
        <v>2200</v>
      </c>
      <c r="K96" s="22">
        <v>2200</v>
      </c>
      <c r="L96" s="22">
        <v>2200</v>
      </c>
      <c r="M96" s="22">
        <v>2200</v>
      </c>
      <c r="N96" s="22">
        <v>2200</v>
      </c>
    </row>
    <row r="97" spans="1:14" ht="37.5" x14ac:dyDescent="0.2">
      <c r="A97" s="10" t="s">
        <v>61</v>
      </c>
      <c r="B97" s="7" t="s">
        <v>62</v>
      </c>
      <c r="C97" s="21">
        <v>21950</v>
      </c>
      <c r="D97" s="22">
        <v>25650</v>
      </c>
      <c r="E97" s="22">
        <v>27462</v>
      </c>
      <c r="F97" s="22">
        <v>29274</v>
      </c>
      <c r="G97" s="22">
        <v>29274</v>
      </c>
      <c r="H97" s="22">
        <v>29274</v>
      </c>
      <c r="I97" s="22">
        <v>31499</v>
      </c>
      <c r="J97" s="22">
        <v>31499</v>
      </c>
      <c r="K97" s="22">
        <v>31499</v>
      </c>
      <c r="L97" s="22">
        <v>33862</v>
      </c>
      <c r="M97" s="22">
        <v>33862</v>
      </c>
      <c r="N97" s="22">
        <v>33862</v>
      </c>
    </row>
    <row r="98" spans="1:14" ht="18.75" x14ac:dyDescent="0.2">
      <c r="A98" s="10"/>
      <c r="B98" s="7" t="s">
        <v>34</v>
      </c>
      <c r="C98" s="19">
        <v>100.3</v>
      </c>
      <c r="D98" s="20">
        <f>D97/C97*100</f>
        <v>116.85649202733485</v>
      </c>
      <c r="E98" s="20">
        <f t="shared" ref="E98" si="48">E97/D97*100</f>
        <v>107.0643274853801</v>
      </c>
      <c r="F98" s="20">
        <f t="shared" ref="F98" si="49">F97/E97*100</f>
        <v>106.5982084334717</v>
      </c>
      <c r="G98" s="20">
        <f>G97/E97*100</f>
        <v>106.5982084334717</v>
      </c>
      <c r="H98" s="20">
        <f t="shared" ref="H98:N98" si="50">H97/E97*100</f>
        <v>106.5982084334717</v>
      </c>
      <c r="I98" s="20">
        <f t="shared" si="50"/>
        <v>107.60060121609621</v>
      </c>
      <c r="J98" s="20">
        <f t="shared" si="50"/>
        <v>107.60060121609621</v>
      </c>
      <c r="K98" s="20">
        <f t="shared" si="50"/>
        <v>107.60060121609621</v>
      </c>
      <c r="L98" s="20">
        <f t="shared" si="50"/>
        <v>107.50182545477634</v>
      </c>
      <c r="M98" s="20">
        <f t="shared" si="50"/>
        <v>107.50182545477634</v>
      </c>
      <c r="N98" s="20">
        <f t="shared" si="50"/>
        <v>107.50182545477634</v>
      </c>
    </row>
    <row r="99" spans="1:14" ht="42.75" customHeight="1" x14ac:dyDescent="0.2">
      <c r="A99" s="9" t="s">
        <v>60</v>
      </c>
      <c r="B99" s="3" t="s">
        <v>119</v>
      </c>
      <c r="C99" s="21">
        <v>632</v>
      </c>
      <c r="D99" s="22">
        <v>674</v>
      </c>
      <c r="E99" s="22">
        <v>725</v>
      </c>
      <c r="F99" s="22">
        <v>773</v>
      </c>
      <c r="G99" s="22">
        <v>773</v>
      </c>
      <c r="H99" s="22">
        <v>773</v>
      </c>
      <c r="I99" s="22">
        <v>832</v>
      </c>
      <c r="J99" s="22">
        <v>832</v>
      </c>
      <c r="K99" s="22">
        <v>832</v>
      </c>
      <c r="L99" s="22">
        <v>895</v>
      </c>
      <c r="M99" s="22">
        <v>895</v>
      </c>
      <c r="N99" s="22">
        <v>895</v>
      </c>
    </row>
    <row r="100" spans="1:14" ht="37.5" x14ac:dyDescent="0.2">
      <c r="A100" s="10" t="s">
        <v>63</v>
      </c>
      <c r="B100" s="7" t="s">
        <v>62</v>
      </c>
      <c r="C100" s="19">
        <v>229777.6</v>
      </c>
      <c r="D100" s="20">
        <v>26719.599999999999</v>
      </c>
      <c r="E100" s="22">
        <v>28600</v>
      </c>
      <c r="F100" s="22">
        <v>30488</v>
      </c>
      <c r="G100" s="22">
        <v>30488</v>
      </c>
      <c r="H100" s="22">
        <v>30488</v>
      </c>
      <c r="I100" s="22">
        <v>32805</v>
      </c>
      <c r="J100" s="22">
        <v>32805</v>
      </c>
      <c r="K100" s="22">
        <v>32805</v>
      </c>
      <c r="L100" s="22">
        <v>35265</v>
      </c>
      <c r="M100" s="22">
        <v>35265</v>
      </c>
      <c r="N100" s="22">
        <v>35265</v>
      </c>
    </row>
    <row r="101" spans="1:14" ht="18.75" x14ac:dyDescent="0.2">
      <c r="A101" s="10"/>
      <c r="B101" s="7" t="s">
        <v>34</v>
      </c>
      <c r="C101" s="19">
        <v>100.9</v>
      </c>
      <c r="D101" s="20">
        <f>D100/C100*100</f>
        <v>11.628461608094087</v>
      </c>
      <c r="E101" s="20">
        <f t="shared" ref="E101" si="51">E100/D100*100</f>
        <v>107.03753050195364</v>
      </c>
      <c r="F101" s="20">
        <f t="shared" ref="F101" si="52">F100/E100*100</f>
        <v>106.60139860139861</v>
      </c>
      <c r="G101" s="20">
        <f>G100/E100*100</f>
        <v>106.60139860139861</v>
      </c>
      <c r="H101" s="20">
        <f t="shared" ref="H101:N101" si="53">H100/E100*100</f>
        <v>106.60139860139861</v>
      </c>
      <c r="I101" s="20">
        <f t="shared" si="53"/>
        <v>107.5997113618473</v>
      </c>
      <c r="J101" s="20">
        <f t="shared" si="53"/>
        <v>107.5997113618473</v>
      </c>
      <c r="K101" s="20">
        <f t="shared" si="53"/>
        <v>107.5997113618473</v>
      </c>
      <c r="L101" s="20">
        <f t="shared" si="53"/>
        <v>107.49885688157292</v>
      </c>
      <c r="M101" s="20">
        <f t="shared" si="53"/>
        <v>107.49885688157292</v>
      </c>
      <c r="N101" s="20">
        <f t="shared" si="53"/>
        <v>107.49885688157292</v>
      </c>
    </row>
    <row r="102" spans="1:14" ht="37.5" x14ac:dyDescent="0.2">
      <c r="A102" s="10" t="s">
        <v>64</v>
      </c>
      <c r="B102" s="3" t="s">
        <v>62</v>
      </c>
      <c r="C102" s="21">
        <v>9536</v>
      </c>
      <c r="D102" s="22">
        <v>9787</v>
      </c>
      <c r="E102" s="22">
        <v>10325</v>
      </c>
      <c r="F102" s="22">
        <v>10738</v>
      </c>
      <c r="G102" s="22">
        <v>10707</v>
      </c>
      <c r="H102" s="22">
        <v>10707</v>
      </c>
      <c r="I102" s="30">
        <v>11168</v>
      </c>
      <c r="J102" s="30">
        <v>11135</v>
      </c>
      <c r="K102" s="30">
        <v>11135</v>
      </c>
      <c r="L102" s="30">
        <v>11615</v>
      </c>
      <c r="M102" s="30">
        <v>11580</v>
      </c>
      <c r="N102" s="30">
        <v>11580</v>
      </c>
    </row>
    <row r="103" spans="1:14" ht="30.75" customHeight="1" x14ac:dyDescent="0.2">
      <c r="A103" s="13" t="s">
        <v>115</v>
      </c>
      <c r="B103" s="16"/>
      <c r="C103" s="38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ht="37.5" x14ac:dyDescent="0.2">
      <c r="A104" s="10" t="s">
        <v>7</v>
      </c>
      <c r="B104" s="7" t="s">
        <v>118</v>
      </c>
      <c r="C104" s="31">
        <v>289.89999999999998</v>
      </c>
      <c r="D104" s="20">
        <v>349.9</v>
      </c>
      <c r="E104" s="20">
        <v>416</v>
      </c>
      <c r="F104" s="20">
        <v>456</v>
      </c>
      <c r="G104" s="20">
        <v>456</v>
      </c>
      <c r="H104" s="20">
        <v>456</v>
      </c>
      <c r="I104" s="20">
        <v>486</v>
      </c>
      <c r="J104" s="20">
        <v>486</v>
      </c>
      <c r="K104" s="20">
        <v>486</v>
      </c>
      <c r="L104" s="20">
        <v>522</v>
      </c>
      <c r="M104" s="20">
        <v>522</v>
      </c>
      <c r="N104" s="20">
        <v>522</v>
      </c>
    </row>
    <row r="105" spans="1:14" ht="37.5" x14ac:dyDescent="0.2">
      <c r="A105" s="10" t="s">
        <v>65</v>
      </c>
      <c r="B105" s="7" t="s">
        <v>40</v>
      </c>
      <c r="C105" s="29">
        <v>127.3</v>
      </c>
      <c r="D105" s="29">
        <f t="shared" ref="D105:F105" si="54">(D104/(D106*0.01)/C104)*100</f>
        <v>117.2952303180179</v>
      </c>
      <c r="E105" s="29">
        <f t="shared" si="54"/>
        <v>112.5862800627019</v>
      </c>
      <c r="F105" s="29">
        <f t="shared" si="54"/>
        <v>105.60248999555357</v>
      </c>
      <c r="G105" s="29">
        <f>(G104/(G106*0.01)/E104)*100</f>
        <v>105.8063558063558</v>
      </c>
      <c r="H105" s="29">
        <f>(H104/(H106*0.01)/E104)*100</f>
        <v>105.8063558063558</v>
      </c>
      <c r="I105" s="29">
        <f t="shared" ref="I105:N105" si="55">(I104/(I106*0.01)/F104)*100</f>
        <v>102.57839015247454</v>
      </c>
      <c r="J105" s="29">
        <f t="shared" si="55"/>
        <v>102.57839015247454</v>
      </c>
      <c r="K105" s="29">
        <f t="shared" si="55"/>
        <v>102.57839015247454</v>
      </c>
      <c r="L105" s="29">
        <f t="shared" si="55"/>
        <v>103.37575303889066</v>
      </c>
      <c r="M105" s="29">
        <f t="shared" si="55"/>
        <v>103.37575303889066</v>
      </c>
      <c r="N105" s="29">
        <f t="shared" si="55"/>
        <v>103.37575303889066</v>
      </c>
    </row>
    <row r="106" spans="1:14" ht="18.75" x14ac:dyDescent="0.2">
      <c r="A106" s="9" t="s">
        <v>8</v>
      </c>
      <c r="B106" s="7" t="s">
        <v>6</v>
      </c>
      <c r="C106" s="24">
        <v>104.3</v>
      </c>
      <c r="D106" s="24">
        <v>102.9</v>
      </c>
      <c r="E106" s="24">
        <v>105.6</v>
      </c>
      <c r="F106" s="24">
        <v>103.8</v>
      </c>
      <c r="G106" s="24">
        <v>103.6</v>
      </c>
      <c r="H106" s="24">
        <v>103.6</v>
      </c>
      <c r="I106" s="20">
        <v>103.9</v>
      </c>
      <c r="J106" s="20">
        <v>103.9</v>
      </c>
      <c r="K106" s="20">
        <v>103.9</v>
      </c>
      <c r="L106" s="20">
        <v>103.9</v>
      </c>
      <c r="M106" s="20">
        <v>103.9</v>
      </c>
      <c r="N106" s="20">
        <v>103.9</v>
      </c>
    </row>
    <row r="107" spans="1:14" ht="37.5" x14ac:dyDescent="0.2">
      <c r="A107" s="10" t="s">
        <v>9</v>
      </c>
      <c r="B107" s="7" t="s">
        <v>38</v>
      </c>
      <c r="C107" s="31">
        <v>47.3</v>
      </c>
      <c r="D107" s="20">
        <v>132.4</v>
      </c>
      <c r="E107" s="20">
        <v>140</v>
      </c>
      <c r="F107" s="20">
        <v>148</v>
      </c>
      <c r="G107" s="20">
        <v>149</v>
      </c>
      <c r="H107" s="20">
        <v>150</v>
      </c>
      <c r="I107" s="20">
        <v>155</v>
      </c>
      <c r="J107" s="20">
        <v>157</v>
      </c>
      <c r="K107" s="20">
        <v>158</v>
      </c>
      <c r="L107" s="20">
        <v>162</v>
      </c>
      <c r="M107" s="20">
        <v>165</v>
      </c>
      <c r="N107" s="20">
        <v>168</v>
      </c>
    </row>
    <row r="108" spans="1:14" ht="37.5" x14ac:dyDescent="0.2">
      <c r="A108" s="10" t="s">
        <v>66</v>
      </c>
      <c r="B108" s="7" t="s">
        <v>40</v>
      </c>
      <c r="C108" s="29">
        <v>104.1</v>
      </c>
      <c r="D108" s="29">
        <f t="shared" ref="D108" si="56">(D107/(D109*0.01)/C107)*100</f>
        <v>267.09487920210455</v>
      </c>
      <c r="E108" s="29">
        <f t="shared" ref="E108" si="57">(E107/(E109*0.01)/D107)*100</f>
        <v>99.943460556599405</v>
      </c>
      <c r="F108" s="29">
        <f t="shared" ref="F108" si="58">(F107/(F109*0.01)/E107)*100</f>
        <v>101.35597863306398</v>
      </c>
      <c r="G108" s="29">
        <f>(G107/(G109*0.01)/E107)*100</f>
        <v>102.13874417329312</v>
      </c>
      <c r="H108" s="29">
        <f>(H107/(H109*0.01)/E107)*100</f>
        <v>102.82423910063065</v>
      </c>
      <c r="I108" s="29">
        <f t="shared" ref="I108" si="59">(I107/(I109*0.01)/F107)*100</f>
        <v>100.31583307445378</v>
      </c>
      <c r="J108" s="29">
        <f t="shared" ref="J108" si="60">(J107/(J109*0.01)/G107)*100</f>
        <v>100.92828306204839</v>
      </c>
      <c r="K108" s="29">
        <f t="shared" ref="K108" si="61">(K107/(K109*0.01)/H107)*100</f>
        <v>100.89399744572158</v>
      </c>
      <c r="L108" s="29">
        <f t="shared" ref="L108" si="62">(L107/(L109*0.01)/I107)*100</f>
        <v>100.11123470522803</v>
      </c>
      <c r="M108" s="29">
        <f t="shared" ref="M108" si="63">(M107/(M109*0.01)/J107)*100</f>
        <v>100.6662273958562</v>
      </c>
      <c r="N108" s="29">
        <f t="shared" ref="N108" si="64">(N107/(N109*0.01)/K107)*100</f>
        <v>101.84781027207914</v>
      </c>
    </row>
    <row r="109" spans="1:14" ht="18.75" x14ac:dyDescent="0.2">
      <c r="A109" s="9" t="s">
        <v>10</v>
      </c>
      <c r="B109" s="7" t="s">
        <v>6</v>
      </c>
      <c r="C109" s="31">
        <v>105.7</v>
      </c>
      <c r="D109" s="20">
        <v>104.8</v>
      </c>
      <c r="E109" s="20">
        <v>105.8</v>
      </c>
      <c r="F109" s="20">
        <v>104.3</v>
      </c>
      <c r="G109" s="20">
        <v>104.2</v>
      </c>
      <c r="H109" s="20">
        <v>104.2</v>
      </c>
      <c r="I109" s="20">
        <v>104.4</v>
      </c>
      <c r="J109" s="20">
        <v>104.4</v>
      </c>
      <c r="K109" s="20">
        <v>104.4</v>
      </c>
      <c r="L109" s="20">
        <v>104.4</v>
      </c>
      <c r="M109" s="20">
        <v>104.4</v>
      </c>
      <c r="N109" s="20">
        <v>104.4</v>
      </c>
    </row>
  </sheetData>
  <mergeCells count="12">
    <mergeCell ref="A2:N2"/>
    <mergeCell ref="A3:N3"/>
    <mergeCell ref="A4:N4"/>
    <mergeCell ref="A7:A10"/>
    <mergeCell ref="B7:B10"/>
    <mergeCell ref="D8:D10"/>
    <mergeCell ref="E8:E10"/>
    <mergeCell ref="C8:C10"/>
    <mergeCell ref="A5:N5"/>
    <mergeCell ref="F8:H8"/>
    <mergeCell ref="I8:K8"/>
    <mergeCell ref="L8:N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77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2019-11-07T13:55:51Z</cp:lastPrinted>
  <dcterms:created xsi:type="dcterms:W3CDTF">2013-05-25T16:45:04Z</dcterms:created>
  <dcterms:modified xsi:type="dcterms:W3CDTF">2019-11-07T14:03:07Z</dcterms:modified>
</cp:coreProperties>
</file>