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 ФУ\Дополнительные к БЮДЖЕТУ\"/>
    </mc:Choice>
  </mc:AlternateContent>
  <bookViews>
    <workbookView xWindow="0" yWindow="0" windowWidth="19200" windowHeight="10890"/>
  </bookViews>
  <sheets>
    <sheet name="ФСР" sheetId="1" r:id="rId1"/>
  </sheets>
  <definedNames>
    <definedName name="_xlnm._FilterDatabase" localSheetId="0" hidden="1">ФСР!$A$4:$M$51</definedName>
    <definedName name="_xlnm.Print_Titles" localSheetId="0">ФСР!$3:$4</definedName>
    <definedName name="_xlnm.Print_Area" localSheetId="0">ФСР!$A$1:$M$51</definedName>
  </definedNames>
  <calcPr calcId="162913"/>
</workbook>
</file>

<file path=xl/calcChain.xml><?xml version="1.0" encoding="utf-8"?>
<calcChain xmlns="http://schemas.openxmlformats.org/spreadsheetml/2006/main">
  <c r="G54" i="1" l="1"/>
  <c r="E5" i="1"/>
  <c r="L7" i="1"/>
  <c r="L18" i="1"/>
  <c r="M18" i="1"/>
  <c r="D13" i="1"/>
  <c r="D15" i="1"/>
  <c r="D18" i="1"/>
  <c r="D24" i="1"/>
  <c r="D29" i="1"/>
  <c r="D31" i="1"/>
  <c r="D37" i="1"/>
  <c r="D40" i="1"/>
  <c r="D44" i="1"/>
  <c r="D47" i="1"/>
  <c r="D49" i="1"/>
  <c r="G24" i="1" l="1"/>
  <c r="G18" i="1"/>
  <c r="K6" i="1"/>
  <c r="K7" i="1"/>
  <c r="K8" i="1"/>
  <c r="K9" i="1"/>
  <c r="K10" i="1"/>
  <c r="K11" i="1"/>
  <c r="K12" i="1"/>
  <c r="K14" i="1"/>
  <c r="K16" i="1"/>
  <c r="K17" i="1"/>
  <c r="K19" i="1"/>
  <c r="K20" i="1"/>
  <c r="K21" i="1"/>
  <c r="K22" i="1"/>
  <c r="K23" i="1"/>
  <c r="K25" i="1"/>
  <c r="K26" i="1"/>
  <c r="K27" i="1"/>
  <c r="K28" i="1"/>
  <c r="K30" i="1"/>
  <c r="K32" i="1"/>
  <c r="K33" i="1"/>
  <c r="K34" i="1"/>
  <c r="K35" i="1"/>
  <c r="K36" i="1"/>
  <c r="K38" i="1"/>
  <c r="K39" i="1"/>
  <c r="K41" i="1"/>
  <c r="K42" i="1"/>
  <c r="K43" i="1"/>
  <c r="K45" i="1"/>
  <c r="K46" i="1"/>
  <c r="K48" i="1"/>
  <c r="K50" i="1"/>
  <c r="I7" i="1" l="1"/>
  <c r="I8" i="1"/>
  <c r="I9" i="1"/>
  <c r="I10" i="1"/>
  <c r="I11" i="1"/>
  <c r="I12" i="1"/>
  <c r="I14" i="1"/>
  <c r="I16" i="1"/>
  <c r="I17" i="1"/>
  <c r="I19" i="1"/>
  <c r="I20" i="1"/>
  <c r="I21" i="1"/>
  <c r="I22" i="1"/>
  <c r="I23" i="1"/>
  <c r="I25" i="1"/>
  <c r="I26" i="1"/>
  <c r="I27" i="1"/>
  <c r="I28" i="1"/>
  <c r="I30" i="1"/>
  <c r="I32" i="1"/>
  <c r="I33" i="1"/>
  <c r="I34" i="1"/>
  <c r="I35" i="1"/>
  <c r="I36" i="1"/>
  <c r="I38" i="1"/>
  <c r="I39" i="1"/>
  <c r="I41" i="1"/>
  <c r="I42" i="1"/>
  <c r="I43" i="1"/>
  <c r="I45" i="1"/>
  <c r="I46" i="1"/>
  <c r="I48" i="1"/>
  <c r="I50" i="1"/>
  <c r="I6" i="1"/>
  <c r="G5" i="1" l="1"/>
  <c r="G29" i="1" l="1"/>
  <c r="L40" i="1"/>
  <c r="J22" i="1"/>
  <c r="M24" i="1"/>
  <c r="M31" i="1"/>
  <c r="M40" i="1"/>
  <c r="L5" i="1"/>
  <c r="L13" i="1"/>
  <c r="L24" i="1"/>
  <c r="L47" i="1"/>
  <c r="H23" i="1"/>
  <c r="H12" i="1"/>
  <c r="M29" i="1"/>
  <c r="M47" i="1"/>
  <c r="F18" i="1"/>
  <c r="K18" i="1" s="1"/>
  <c r="E49" i="1"/>
  <c r="F5" i="1"/>
  <c r="J5" i="1" s="1"/>
  <c r="M5" i="1"/>
  <c r="H6" i="1"/>
  <c r="J6" i="1"/>
  <c r="H8" i="1"/>
  <c r="J8" i="1"/>
  <c r="J9" i="1"/>
  <c r="H11" i="1"/>
  <c r="J11" i="1"/>
  <c r="E13" i="1"/>
  <c r="F13" i="1"/>
  <c r="G13" i="1"/>
  <c r="M13" i="1"/>
  <c r="H14" i="1"/>
  <c r="J14" i="1"/>
  <c r="F15" i="1"/>
  <c r="G15" i="1"/>
  <c r="L15" i="1"/>
  <c r="M15" i="1"/>
  <c r="H16" i="1"/>
  <c r="J16" i="1"/>
  <c r="H17" i="1"/>
  <c r="J17" i="1"/>
  <c r="J19" i="1"/>
  <c r="H20" i="1"/>
  <c r="J20" i="1"/>
  <c r="J21" i="1"/>
  <c r="F24" i="1"/>
  <c r="K24" i="1" s="1"/>
  <c r="J25" i="1"/>
  <c r="J26" i="1"/>
  <c r="J27" i="1"/>
  <c r="J28" i="1"/>
  <c r="F29" i="1"/>
  <c r="L29" i="1"/>
  <c r="F31" i="1"/>
  <c r="L31" i="1"/>
  <c r="H32" i="1"/>
  <c r="J32" i="1"/>
  <c r="J33" i="1"/>
  <c r="J34" i="1"/>
  <c r="J35" i="1"/>
  <c r="F37" i="1"/>
  <c r="G37" i="1"/>
  <c r="L37" i="1"/>
  <c r="M37" i="1"/>
  <c r="J38" i="1"/>
  <c r="J39" i="1"/>
  <c r="F40" i="1"/>
  <c r="G40" i="1"/>
  <c r="J41" i="1"/>
  <c r="J42" i="1"/>
  <c r="J43" i="1"/>
  <c r="F44" i="1"/>
  <c r="L44" i="1"/>
  <c r="M44" i="1"/>
  <c r="J46" i="1"/>
  <c r="G47" i="1"/>
  <c r="H48" i="1"/>
  <c r="J48" i="1"/>
  <c r="F49" i="1"/>
  <c r="L49" i="1"/>
  <c r="M49" i="1"/>
  <c r="H50" i="1"/>
  <c r="L51" i="1" l="1"/>
  <c r="K40" i="1"/>
  <c r="K13" i="1"/>
  <c r="K5" i="1"/>
  <c r="K37" i="1"/>
  <c r="K15" i="1"/>
  <c r="K29" i="1"/>
  <c r="M51" i="1"/>
  <c r="J50" i="1"/>
  <c r="G49" i="1"/>
  <c r="K49" i="1" s="1"/>
  <c r="G31" i="1"/>
  <c r="K31" i="1" s="1"/>
  <c r="J23" i="1"/>
  <c r="J12" i="1"/>
  <c r="J10" i="1"/>
  <c r="J45" i="1"/>
  <c r="G44" i="1"/>
  <c r="K44" i="1" s="1"/>
  <c r="H10" i="1"/>
  <c r="J36" i="1"/>
  <c r="J30" i="1"/>
  <c r="J7" i="1"/>
  <c r="J37" i="1"/>
  <c r="J18" i="1"/>
  <c r="F47" i="1"/>
  <c r="K47" i="1" s="1"/>
  <c r="J13" i="1"/>
  <c r="J40" i="1"/>
  <c r="J29" i="1"/>
  <c r="J24" i="1"/>
  <c r="J15" i="1"/>
  <c r="E37" i="1"/>
  <c r="E15" i="1"/>
  <c r="E40" i="1"/>
  <c r="E18" i="1"/>
  <c r="E44" i="1"/>
  <c r="E29" i="1"/>
  <c r="E31" i="1"/>
  <c r="E47" i="1"/>
  <c r="E24" i="1"/>
  <c r="H27" i="1"/>
  <c r="H36" i="1"/>
  <c r="H7" i="1"/>
  <c r="H26" i="1"/>
  <c r="H34" i="1"/>
  <c r="H22" i="1"/>
  <c r="H21" i="1"/>
  <c r="H42" i="1"/>
  <c r="H45" i="1"/>
  <c r="D5" i="1"/>
  <c r="H46" i="1"/>
  <c r="H43" i="1"/>
  <c r="H41" i="1"/>
  <c r="H38" i="1"/>
  <c r="H30" i="1"/>
  <c r="H25" i="1"/>
  <c r="H19" i="1"/>
  <c r="H9" i="1"/>
  <c r="I29" i="1"/>
  <c r="I15" i="1"/>
  <c r="I13" i="1"/>
  <c r="I47" i="1"/>
  <c r="I5" i="1" l="1"/>
  <c r="D51" i="1"/>
  <c r="D54" i="1" s="1"/>
  <c r="L54" i="1"/>
  <c r="M54" i="1"/>
  <c r="I49" i="1"/>
  <c r="F51" i="1"/>
  <c r="E51" i="1"/>
  <c r="E54" i="1" s="1"/>
  <c r="G51" i="1"/>
  <c r="J49" i="1"/>
  <c r="J31" i="1"/>
  <c r="J44" i="1"/>
  <c r="J47" i="1"/>
  <c r="I31" i="1"/>
  <c r="I44" i="1"/>
  <c r="H28" i="1"/>
  <c r="H33" i="1"/>
  <c r="I24" i="1"/>
  <c r="I18" i="1"/>
  <c r="H35" i="1"/>
  <c r="I40" i="1"/>
  <c r="H39" i="1"/>
  <c r="I37" i="1"/>
  <c r="H13" i="1"/>
  <c r="H5" i="1"/>
  <c r="H49" i="1"/>
  <c r="H47" i="1"/>
  <c r="H15" i="1"/>
  <c r="H29" i="1"/>
  <c r="K51" i="1" l="1"/>
  <c r="F54" i="1"/>
  <c r="J51" i="1"/>
  <c r="H24" i="1"/>
  <c r="H44" i="1"/>
  <c r="H40" i="1"/>
  <c r="H31" i="1"/>
  <c r="H18" i="1"/>
  <c r="H37" i="1"/>
  <c r="I51" i="1" l="1"/>
  <c r="H51" i="1"/>
</calcChain>
</file>

<file path=xl/sharedStrings.xml><?xml version="1.0" encoding="utf-8"?>
<sst xmlns="http://schemas.openxmlformats.org/spreadsheetml/2006/main" count="165" uniqueCount="84">
  <si>
    <t>ИТОГО:</t>
  </si>
  <si>
    <t>03</t>
  </si>
  <si>
    <t>02</t>
  </si>
  <si>
    <t>01</t>
  </si>
  <si>
    <t/>
  </si>
  <si>
    <t>13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</si>
  <si>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</si>
  <si>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</si>
  <si>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04</t>
  </si>
  <si>
    <t>12</t>
  </si>
  <si>
    <t>Периодическая печать и издательства</t>
  </si>
  <si>
    <t>Средства массовой информации</t>
  </si>
  <si>
    <t>05</t>
  </si>
  <si>
    <t>11</t>
  </si>
  <si>
    <t>Массовый спорт</t>
  </si>
  <si>
    <t>Физическая культура</t>
  </si>
  <si>
    <t>Физическая культура и спорт</t>
  </si>
  <si>
    <t>06</t>
  </si>
  <si>
    <t>10</t>
  </si>
  <si>
    <t>Другие вопросы в области социальной политики</t>
  </si>
  <si>
    <t>Охрана семьи и детства</t>
  </si>
  <si>
    <t>Пенсионное обеспечение</t>
  </si>
  <si>
    <t>Социальная политика</t>
  </si>
  <si>
    <t>09</t>
  </si>
  <si>
    <t>08</t>
  </si>
  <si>
    <t>Другие вопросы в области культуры, кинематографии</t>
  </si>
  <si>
    <t>Культура</t>
  </si>
  <si>
    <t>Культура, кинематография</t>
  </si>
  <si>
    <t>07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</si>
  <si>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</si>
  <si>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</si>
  <si>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</si>
  <si>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</si>
  <si>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</si>
  <si>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</si>
  <si>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</si>
  <si>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</si>
  <si>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</si>
  <si>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</si>
  <si>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</si>
  <si>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</si>
  <si>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</si>
  <si>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</si>
  <si>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</si>
  <si>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</si>
  <si>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</si>
  <si>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</si>
  <si>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</si>
  <si>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</si>
  <si>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</si>
  <si>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</si>
  <si>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</si>
  <si>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</si>
  <si>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</si>
  <si>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</si>
  <si>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</si>
  <si>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</si>
  <si>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</si>
  <si>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</si>
  <si>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</si>
  <si>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8</t>
  </si>
  <si>
    <t>7</t>
  </si>
  <si>
    <t>6</t>
  </si>
  <si>
    <t>5</t>
  </si>
  <si>
    <t>4</t>
  </si>
  <si>
    <t>3</t>
  </si>
  <si>
    <t>2</t>
  </si>
  <si>
    <t>1</t>
  </si>
  <si>
    <t>2024 год</t>
  </si>
  <si>
    <t>Пр</t>
  </si>
  <si>
    <t>Рз</t>
  </si>
  <si>
    <t>Наименование</t>
  </si>
  <si>
    <t>рублей</t>
  </si>
  <si>
    <t>2025 год</t>
  </si>
  <si>
    <r>
      <t xml:space="preserve">Защита населения и территории от чрезвычайных ситуаций природного и техногенного характера, гражданская оборона </t>
    </r>
    <r>
      <rPr>
        <i/>
        <sz val="10"/>
        <color rgb="FF000000"/>
        <rFont val="Times New Roman"/>
        <family val="1"/>
        <charset val="204"/>
      </rPr>
      <t>(до 2021 года)</t>
    </r>
  </si>
  <si>
    <t>2022 год (факт)</t>
  </si>
  <si>
    <t>2023 год (первоначальный)</t>
  </si>
  <si>
    <t>2023 год оценка</t>
  </si>
  <si>
    <t>2024 - 2022</t>
  </si>
  <si>
    <t>2024 / 2022</t>
  </si>
  <si>
    <t>2024 - 2023
(оценка)</t>
  </si>
  <si>
    <t>2024 / 2023
(оценка)</t>
  </si>
  <si>
    <t>2026 год</t>
  </si>
  <si>
    <t>Анализ изменения  бюджета городского округа город Фокино Брянской области по функциональной структуре в 2022 - 2026 годах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</si>
</sst>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2"/>
      <color rgb="FF000000"/>
      <name val="Arial Cyr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>
      <alignment vertical="top" wrapText="1"/>
    </xf>
    <xf numFmtId="9" fontId="1" fillId="0" borderId="0" applyFont="0" applyFill="0" applyBorder="0" applyAlignment="0" applyProtection="0"/>
    <xf numFmtId="0" fontId="2" fillId="0" borderId="0">
      <alignment vertical="top" wrapText="1"/>
    </xf>
    <xf numFmtId="4" fontId="3" fillId="4" borderId="2">
      <alignment horizontal="right" vertical="top" shrinkToFit="1"/>
    </xf>
    <xf numFmtId="0" fontId="3" fillId="0" borderId="2">
      <alignment vertical="top" wrapText="1"/>
    </xf>
    <xf numFmtId="0" fontId="1" fillId="0" borderId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7" fillId="5" borderId="0"/>
    <xf numFmtId="0" fontId="8" fillId="5" borderId="0"/>
    <xf numFmtId="0" fontId="9" fillId="0" borderId="2">
      <alignment horizontal="center" vertical="center" wrapText="1"/>
    </xf>
    <xf numFmtId="1" fontId="9" fillId="0" borderId="2">
      <alignment horizontal="left" vertical="top" wrapText="1" indent="2"/>
    </xf>
    <xf numFmtId="0" fontId="9" fillId="0" borderId="0"/>
    <xf numFmtId="1" fontId="9" fillId="0" borderId="2">
      <alignment horizontal="center" vertical="top" shrinkToFit="1"/>
    </xf>
    <xf numFmtId="0" fontId="3" fillId="0" borderId="2">
      <alignment horizontal="left"/>
    </xf>
    <xf numFmtId="4" fontId="9" fillId="0" borderId="2">
      <alignment horizontal="right" vertical="top" shrinkToFit="1"/>
    </xf>
    <xf numFmtId="4" fontId="3" fillId="3" borderId="2">
      <alignment horizontal="right" vertical="top" shrinkToFit="1"/>
    </xf>
    <xf numFmtId="0" fontId="9" fillId="0" borderId="0">
      <alignment wrapText="1"/>
    </xf>
    <xf numFmtId="0" fontId="9" fillId="0" borderId="0">
      <alignment horizontal="left" wrapText="1"/>
    </xf>
    <xf numFmtId="10" fontId="9" fillId="0" borderId="2">
      <alignment horizontal="right" vertical="top" shrinkToFit="1"/>
    </xf>
    <xf numFmtId="10" fontId="3" fillId="3" borderId="2">
      <alignment horizontal="right" vertical="top" shrinkToFit="1"/>
    </xf>
    <xf numFmtId="0" fontId="10" fillId="0" borderId="0">
      <alignment horizontal="center" wrapText="1"/>
    </xf>
    <xf numFmtId="0" fontId="10" fillId="0" borderId="0">
      <alignment horizontal="center"/>
    </xf>
    <xf numFmtId="0" fontId="9" fillId="0" borderId="0">
      <alignment horizontal="right"/>
    </xf>
    <xf numFmtId="0" fontId="9" fillId="0" borderId="0">
      <alignment vertical="top"/>
    </xf>
    <xf numFmtId="10" fontId="3" fillId="4" borderId="2">
      <alignment horizontal="right" vertical="top" shrinkToFit="1"/>
    </xf>
    <xf numFmtId="0" fontId="9" fillId="0" borderId="0">
      <alignment wrapText="1"/>
    </xf>
    <xf numFmtId="0" fontId="4" fillId="0" borderId="0"/>
    <xf numFmtId="0" fontId="4" fillId="0" borderId="0"/>
    <xf numFmtId="0" fontId="4" fillId="0" borderId="0"/>
    <xf numFmtId="0" fontId="2" fillId="0" borderId="0">
      <alignment vertical="top" wrapText="1"/>
    </xf>
    <xf numFmtId="0" fontId="1" fillId="0" borderId="0">
      <alignment vertical="top" wrapText="1"/>
    </xf>
    <xf numFmtId="0" fontId="4" fillId="0" borderId="0"/>
  </cellStyleXfs>
  <cellXfs count="32">
    <xf numFmtId="0" fontId="0" fillId="0" borderId="0" xfId="0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right" vertical="center" wrapText="1"/>
    </xf>
    <xf numFmtId="164" fontId="0" fillId="0" borderId="2" xfId="0" applyNumberFormat="1" applyFont="1" applyFill="1" applyBorder="1" applyAlignment="1">
      <alignment horizontal="right" vertical="center" wrapText="1"/>
    </xf>
    <xf numFmtId="4" fontId="0" fillId="2" borderId="2" xfId="1" applyNumberFormat="1" applyFont="1" applyFill="1" applyBorder="1" applyAlignment="1">
      <alignment horizontal="right" vertical="center" wrapText="1"/>
    </xf>
    <xf numFmtId="164" fontId="0" fillId="0" borderId="2" xfId="1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vertical="center" wrapText="1"/>
    </xf>
    <xf numFmtId="4" fontId="0" fillId="0" borderId="2" xfId="0" applyNumberFormat="1" applyFont="1" applyFill="1" applyBorder="1" applyAlignment="1">
      <alignment horizontal="right" vertical="center" wrapText="1"/>
    </xf>
    <xf numFmtId="4" fontId="0" fillId="0" borderId="2" xfId="1" applyNumberFormat="1" applyFont="1" applyFill="1" applyBorder="1" applyAlignment="1">
      <alignment horizontal="right" vertical="center" wrapText="1"/>
    </xf>
    <xf numFmtId="0" fontId="0" fillId="0" borderId="2" xfId="0" quotePrefix="1" applyFont="1" applyFill="1" applyBorder="1" applyAlignment="1">
      <alignment horizontal="center" vertical="center" wrapText="1"/>
    </xf>
    <xf numFmtId="4" fontId="0" fillId="0" borderId="2" xfId="3" applyFont="1" applyFill="1" applyAlignment="1">
      <alignment horizontal="right" vertical="top" shrinkToFi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" xfId="1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Alignment="1">
      <alignment vertical="top" wrapText="1"/>
    </xf>
    <xf numFmtId="4" fontId="13" fillId="0" borderId="2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top" wrapText="1"/>
    </xf>
    <xf numFmtId="4" fontId="14" fillId="0" borderId="0" xfId="0" applyNumberFormat="1" applyFont="1" applyFill="1" applyAlignment="1">
      <alignment vertical="top" wrapText="1"/>
    </xf>
    <xf numFmtId="0" fontId="13" fillId="0" borderId="2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4" fontId="0" fillId="6" borderId="0" xfId="0" applyNumberFormat="1" applyFont="1" applyFill="1" applyAlignment="1">
      <alignment vertical="top" wrapText="1"/>
    </xf>
    <xf numFmtId="0" fontId="0" fillId="6" borderId="0" xfId="0" applyFont="1" applyFill="1" applyAlignment="1">
      <alignment vertical="top" wrapText="1"/>
    </xf>
    <xf numFmtId="4" fontId="0" fillId="7" borderId="2" xfId="0" applyNumberFormat="1" applyFont="1" applyFill="1" applyBorder="1" applyAlignment="1">
      <alignment horizontal="right" vertical="center" wrapText="1"/>
    </xf>
    <xf numFmtId="4" fontId="12" fillId="7" borderId="1" xfId="0" applyNumberFormat="1" applyFont="1" applyFill="1" applyBorder="1" applyAlignment="1">
      <alignment horizontal="right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top" wrapText="1"/>
    </xf>
    <xf numFmtId="0" fontId="12" fillId="0" borderId="1" xfId="0" applyFont="1" applyFill="1" applyBorder="1" applyAlignment="1">
      <alignment vertical="center" wrapText="1"/>
    </xf>
  </cellXfs>
  <cellStyles count="41">
    <cellStyle name="br" xfId="6"/>
    <cellStyle name="br 2" xfId="7"/>
    <cellStyle name="col" xfId="8"/>
    <cellStyle name="col 2" xfId="9"/>
    <cellStyle name="Normal 2" xfId="2"/>
    <cellStyle name="style0" xfId="10"/>
    <cellStyle name="style0 2" xfId="11"/>
    <cellStyle name="td" xfId="12"/>
    <cellStyle name="td 2" xfId="13"/>
    <cellStyle name="tr" xfId="14"/>
    <cellStyle name="tr 2" xfId="15"/>
    <cellStyle name="xl21" xfId="16"/>
    <cellStyle name="xl21 2" xfId="17"/>
    <cellStyle name="xl22" xfId="18"/>
    <cellStyle name="xl23" xfId="19"/>
    <cellStyle name="xl24" xfId="20"/>
    <cellStyle name="xl25" xfId="21"/>
    <cellStyle name="xl26" xfId="22"/>
    <cellStyle name="xl27" xfId="23"/>
    <cellStyle name="xl28" xfId="24"/>
    <cellStyle name="xl29" xfId="25"/>
    <cellStyle name="xl30" xfId="26"/>
    <cellStyle name="xl31" xfId="27"/>
    <cellStyle name="xl32" xfId="28"/>
    <cellStyle name="xl33" xfId="29"/>
    <cellStyle name="xl34" xfId="30"/>
    <cellStyle name="xl35" xfId="31"/>
    <cellStyle name="xl36" xfId="32"/>
    <cellStyle name="xl37" xfId="4"/>
    <cellStyle name="xl38" xfId="3"/>
    <cellStyle name="xl39" xfId="33"/>
    <cellStyle name="xl42" xfId="34"/>
    <cellStyle name="Обычный" xfId="0" builtinId="0"/>
    <cellStyle name="Обычный 2" xfId="5"/>
    <cellStyle name="Обычный 2 2" xfId="35"/>
    <cellStyle name="Обычный 3" xfId="36"/>
    <cellStyle name="Обычный 4" xfId="37"/>
    <cellStyle name="Обычный 5" xfId="38"/>
    <cellStyle name="Обычный 6" xfId="39"/>
    <cellStyle name="Обычный 7" xfId="4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view="pageBreakPreview" zoomScale="85" zoomScaleNormal="85" zoomScaleSheetLayoutView="85" workbookViewId="0">
      <pane ySplit="4" topLeftCell="A29" activePane="bottomLeft" state="frozen"/>
      <selection pane="bottomLeft" activeCell="A3" sqref="A3"/>
    </sheetView>
  </sheetViews>
  <sheetFormatPr defaultRowHeight="15" x14ac:dyDescent="0.2"/>
  <cols>
    <col min="1" max="1" width="54" style="1" customWidth="1"/>
    <col min="2" max="2" width="6.1640625" style="1" customWidth="1"/>
    <col min="3" max="3" width="6.33203125" style="1" customWidth="1"/>
    <col min="4" max="4" width="15.83203125" style="1" customWidth="1"/>
    <col min="5" max="5" width="19.1640625" style="1" customWidth="1"/>
    <col min="6" max="6" width="18.5" style="23" customWidth="1"/>
    <col min="7" max="7" width="16.1640625" style="1" customWidth="1"/>
    <col min="8" max="8" width="16.5" style="1" customWidth="1"/>
    <col min="9" max="9" width="10.33203125" style="1" customWidth="1"/>
    <col min="10" max="10" width="18.6640625" style="1" customWidth="1"/>
    <col min="11" max="11" width="12.6640625" style="1" customWidth="1"/>
    <col min="12" max="13" width="16.6640625" style="25" customWidth="1"/>
    <col min="14" max="14" width="10.83203125" style="18" bestFit="1" customWidth="1"/>
    <col min="15" max="16" width="13.6640625" style="18" bestFit="1" customWidth="1"/>
    <col min="17" max="16384" width="9.33203125" style="1"/>
  </cols>
  <sheetData>
    <row r="1" spans="1:13" ht="18.75" customHeight="1" x14ac:dyDescent="0.2">
      <c r="A1" s="29" t="s">
        <v>83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" customHeight="1" x14ac:dyDescent="0.2">
      <c r="A2" s="30" t="s">
        <v>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30" customHeight="1" x14ac:dyDescent="0.2">
      <c r="A3" s="2" t="s">
        <v>71</v>
      </c>
      <c r="B3" s="2" t="s">
        <v>70</v>
      </c>
      <c r="C3" s="2" t="s">
        <v>69</v>
      </c>
      <c r="D3" s="2" t="s">
        <v>75</v>
      </c>
      <c r="E3" s="2" t="s">
        <v>76</v>
      </c>
      <c r="F3" s="20" t="s">
        <v>77</v>
      </c>
      <c r="G3" s="2" t="s">
        <v>68</v>
      </c>
      <c r="H3" s="2" t="s">
        <v>78</v>
      </c>
      <c r="I3" s="2" t="s">
        <v>79</v>
      </c>
      <c r="J3" s="2" t="s">
        <v>80</v>
      </c>
      <c r="K3" s="2" t="s">
        <v>81</v>
      </c>
      <c r="L3" s="28" t="s">
        <v>73</v>
      </c>
      <c r="M3" s="28" t="s">
        <v>82</v>
      </c>
    </row>
    <row r="4" spans="1:13" ht="14.45" customHeight="1" x14ac:dyDescent="0.2">
      <c r="A4" s="2" t="s">
        <v>67</v>
      </c>
      <c r="B4" s="2" t="s">
        <v>66</v>
      </c>
      <c r="C4" s="2" t="s">
        <v>65</v>
      </c>
      <c r="D4" s="2" t="s">
        <v>64</v>
      </c>
      <c r="E4" s="2" t="s">
        <v>63</v>
      </c>
      <c r="F4" s="20" t="s">
        <v>62</v>
      </c>
      <c r="G4" s="2" t="s">
        <v>61</v>
      </c>
      <c r="H4" s="2" t="s">
        <v>60</v>
      </c>
      <c r="I4" s="2">
        <v>9</v>
      </c>
      <c r="J4" s="2" t="s">
        <v>18</v>
      </c>
      <c r="K4" s="2">
        <v>11</v>
      </c>
      <c r="L4" s="28" t="s">
        <v>9</v>
      </c>
      <c r="M4" s="28" t="s">
        <v>5</v>
      </c>
    </row>
    <row r="5" spans="1:13" ht="15" customHeight="1" x14ac:dyDescent="0.2">
      <c r="A5" s="3" t="s">
        <v>59</v>
      </c>
      <c r="B5" s="4" t="s">
        <v>3</v>
      </c>
      <c r="C5" s="4" t="s">
        <v>4</v>
      </c>
      <c r="D5" s="5">
        <f>SUM(D6:D12)</f>
        <v>27194935.859999999</v>
      </c>
      <c r="E5" s="5">
        <f>SUM(E6:E12)</f>
        <v>28740331.949999999</v>
      </c>
      <c r="F5" s="17">
        <f>SUM(F6:F12)</f>
        <v>29131381.510000002</v>
      </c>
      <c r="G5" s="5">
        <f>SUM(G6:G12)</f>
        <v>30428322</v>
      </c>
      <c r="H5" s="5">
        <f t="shared" ref="H5:H27" si="0">G5-D5</f>
        <v>3233386.1400000006</v>
      </c>
      <c r="I5" s="6">
        <f>G5/D5</f>
        <v>1.1188966268074882</v>
      </c>
      <c r="J5" s="7">
        <f>G5-F5</f>
        <v>1296940.4899999984</v>
      </c>
      <c r="K5" s="8">
        <f>G5/F5</f>
        <v>1.0445203908216572</v>
      </c>
      <c r="L5" s="5">
        <f>SUM(L6:L12)</f>
        <v>32518426.350000001</v>
      </c>
      <c r="M5" s="5">
        <f>SUM(M6:M12)</f>
        <v>36248951.870000005</v>
      </c>
    </row>
    <row r="6" spans="1:13" ht="55.5" customHeight="1" x14ac:dyDescent="0.2">
      <c r="A6" s="9" t="s">
        <v>58</v>
      </c>
      <c r="B6" s="2" t="s">
        <v>3</v>
      </c>
      <c r="C6" s="2" t="s">
        <v>1</v>
      </c>
      <c r="D6" s="10">
        <v>783435.14</v>
      </c>
      <c r="E6" s="10">
        <v>822878</v>
      </c>
      <c r="F6" s="17">
        <v>822878</v>
      </c>
      <c r="G6" s="10">
        <v>864954</v>
      </c>
      <c r="H6" s="10">
        <f t="shared" si="0"/>
        <v>81518.859999999986</v>
      </c>
      <c r="I6" s="6">
        <f>G6/D6</f>
        <v>1.104053106425632</v>
      </c>
      <c r="J6" s="11">
        <f t="shared" ref="J6:J51" si="1">G6-F6</f>
        <v>42076</v>
      </c>
      <c r="K6" s="8">
        <f t="shared" ref="K6:K51" si="2">G6/F6</f>
        <v>1.0511327317050645</v>
      </c>
      <c r="L6" s="26">
        <v>843173</v>
      </c>
      <c r="M6" s="26">
        <v>843173</v>
      </c>
    </row>
    <row r="7" spans="1:13" ht="60" customHeight="1" x14ac:dyDescent="0.2">
      <c r="A7" s="9" t="s">
        <v>57</v>
      </c>
      <c r="B7" s="2" t="s">
        <v>3</v>
      </c>
      <c r="C7" s="2" t="s">
        <v>8</v>
      </c>
      <c r="D7" s="10">
        <v>15585265.24</v>
      </c>
      <c r="E7" s="10">
        <v>16499892.949999999</v>
      </c>
      <c r="F7" s="17">
        <v>16290687.99</v>
      </c>
      <c r="G7" s="10">
        <v>17373353</v>
      </c>
      <c r="H7" s="10">
        <f t="shared" si="0"/>
        <v>1788087.7599999998</v>
      </c>
      <c r="I7" s="6">
        <f t="shared" ref="I7:I51" si="3">G7/D7</f>
        <v>1.1147293762707884</v>
      </c>
      <c r="J7" s="11">
        <f t="shared" si="1"/>
        <v>1082665.0099999998</v>
      </c>
      <c r="K7" s="8">
        <f t="shared" si="2"/>
        <v>1.0664591336268052</v>
      </c>
      <c r="L7" s="26">
        <f>-56719.18+16867201</f>
        <v>16810481.82</v>
      </c>
      <c r="M7" s="26">
        <v>16567201</v>
      </c>
    </row>
    <row r="8" spans="1:13" ht="15" customHeight="1" x14ac:dyDescent="0.2">
      <c r="A8" s="9" t="s">
        <v>56</v>
      </c>
      <c r="B8" s="2" t="s">
        <v>3</v>
      </c>
      <c r="C8" s="2" t="s">
        <v>12</v>
      </c>
      <c r="D8" s="10">
        <v>16757</v>
      </c>
      <c r="E8" s="10">
        <v>1019</v>
      </c>
      <c r="F8" s="17">
        <v>1019</v>
      </c>
      <c r="G8" s="10">
        <v>3156</v>
      </c>
      <c r="H8" s="10">
        <f t="shared" si="0"/>
        <v>-13601</v>
      </c>
      <c r="I8" s="6">
        <f t="shared" si="3"/>
        <v>0.18833920152771977</v>
      </c>
      <c r="J8" s="11">
        <f t="shared" si="1"/>
        <v>2137</v>
      </c>
      <c r="K8" s="8">
        <f t="shared" si="2"/>
        <v>3.0971540726202158</v>
      </c>
      <c r="L8" s="26">
        <v>3277</v>
      </c>
      <c r="M8" s="26">
        <v>25012</v>
      </c>
    </row>
    <row r="9" spans="1:13" ht="40.5" customHeight="1" x14ac:dyDescent="0.2">
      <c r="A9" s="9" t="s">
        <v>55</v>
      </c>
      <c r="B9" s="2" t="s">
        <v>3</v>
      </c>
      <c r="C9" s="2" t="s">
        <v>17</v>
      </c>
      <c r="D9" s="10">
        <v>5475567.8899999997</v>
      </c>
      <c r="E9" s="10">
        <v>5956988</v>
      </c>
      <c r="F9" s="17">
        <v>5174189.5199999996</v>
      </c>
      <c r="G9" s="10">
        <v>6362636</v>
      </c>
      <c r="H9" s="10">
        <f t="shared" si="0"/>
        <v>887068.11000000034</v>
      </c>
      <c r="I9" s="6">
        <f t="shared" si="3"/>
        <v>1.1620047687875532</v>
      </c>
      <c r="J9" s="11">
        <f t="shared" si="1"/>
        <v>1188446.4800000004</v>
      </c>
      <c r="K9" s="8">
        <f t="shared" si="2"/>
        <v>1.2296874661058028</v>
      </c>
      <c r="L9" s="26">
        <v>5925761</v>
      </c>
      <c r="M9" s="26">
        <v>5925761</v>
      </c>
    </row>
    <row r="10" spans="1:13" ht="18.75" customHeight="1" x14ac:dyDescent="0.2">
      <c r="A10" s="9" t="s">
        <v>54</v>
      </c>
      <c r="B10" s="2" t="s">
        <v>3</v>
      </c>
      <c r="C10" s="2" t="s">
        <v>28</v>
      </c>
      <c r="D10" s="10"/>
      <c r="E10" s="10"/>
      <c r="F10" s="17">
        <v>1150000</v>
      </c>
      <c r="G10" s="10"/>
      <c r="H10" s="10">
        <f t="shared" si="0"/>
        <v>0</v>
      </c>
      <c r="I10" s="6" t="e">
        <f t="shared" si="3"/>
        <v>#DIV/0!</v>
      </c>
      <c r="J10" s="11">
        <f t="shared" si="1"/>
        <v>-1150000</v>
      </c>
      <c r="K10" s="8">
        <f t="shared" si="2"/>
        <v>0</v>
      </c>
      <c r="L10" s="26"/>
      <c r="M10" s="26"/>
    </row>
    <row r="11" spans="1:13" ht="15" customHeight="1" x14ac:dyDescent="0.2">
      <c r="A11" s="9" t="s">
        <v>53</v>
      </c>
      <c r="B11" s="2" t="s">
        <v>3</v>
      </c>
      <c r="C11" s="2" t="s">
        <v>13</v>
      </c>
      <c r="D11" s="10"/>
      <c r="E11" s="10">
        <v>100000</v>
      </c>
      <c r="F11" s="17">
        <v>100000</v>
      </c>
      <c r="G11" s="10">
        <v>100000</v>
      </c>
      <c r="H11" s="10">
        <f t="shared" si="0"/>
        <v>100000</v>
      </c>
      <c r="I11" s="6" t="e">
        <f t="shared" si="3"/>
        <v>#DIV/0!</v>
      </c>
      <c r="J11" s="11">
        <f t="shared" si="1"/>
        <v>0</v>
      </c>
      <c r="K11" s="8">
        <f t="shared" si="2"/>
        <v>1</v>
      </c>
      <c r="L11" s="26">
        <v>100000</v>
      </c>
      <c r="M11" s="26">
        <v>100000</v>
      </c>
    </row>
    <row r="12" spans="1:13" ht="15" customHeight="1" x14ac:dyDescent="0.2">
      <c r="A12" s="9" t="s">
        <v>52</v>
      </c>
      <c r="B12" s="2" t="s">
        <v>3</v>
      </c>
      <c r="C12" s="2" t="s">
        <v>5</v>
      </c>
      <c r="D12" s="10">
        <v>5333910.59</v>
      </c>
      <c r="E12" s="10">
        <v>5359554</v>
      </c>
      <c r="F12" s="17">
        <v>5592607</v>
      </c>
      <c r="G12" s="10">
        <v>5724223</v>
      </c>
      <c r="H12" s="10">
        <f t="shared" si="0"/>
        <v>390312.41000000015</v>
      </c>
      <c r="I12" s="6">
        <f t="shared" si="3"/>
        <v>1.0731756566620665</v>
      </c>
      <c r="J12" s="11">
        <f t="shared" si="1"/>
        <v>131616</v>
      </c>
      <c r="K12" s="8">
        <f t="shared" si="2"/>
        <v>1.0235339261278327</v>
      </c>
      <c r="L12" s="26">
        <v>8835733.5299999993</v>
      </c>
      <c r="M12" s="26">
        <v>12787804.870000001</v>
      </c>
    </row>
    <row r="13" spans="1:13" ht="15" customHeight="1" x14ac:dyDescent="0.2">
      <c r="A13" s="3" t="s">
        <v>51</v>
      </c>
      <c r="B13" s="4" t="s">
        <v>2</v>
      </c>
      <c r="C13" s="4" t="s">
        <v>4</v>
      </c>
      <c r="D13" s="5">
        <f>SUM(D14:D14)</f>
        <v>503079</v>
      </c>
      <c r="E13" s="5">
        <f>SUM(E14:E14)</f>
        <v>574745</v>
      </c>
      <c r="F13" s="17">
        <f>SUM(F14:F14)</f>
        <v>574745</v>
      </c>
      <c r="G13" s="5">
        <f>SUM(G14:G14)</f>
        <v>689965</v>
      </c>
      <c r="H13" s="5">
        <f t="shared" si="0"/>
        <v>186886</v>
      </c>
      <c r="I13" s="6">
        <f t="shared" si="3"/>
        <v>1.3714843990705237</v>
      </c>
      <c r="J13" s="7">
        <f t="shared" si="1"/>
        <v>115220</v>
      </c>
      <c r="K13" s="8">
        <f t="shared" si="2"/>
        <v>1.2004715134537927</v>
      </c>
      <c r="L13" s="5">
        <f>SUM(L14:L14)</f>
        <v>759022</v>
      </c>
      <c r="M13" s="5">
        <f>SUM(M14:M14)</f>
        <v>829255</v>
      </c>
    </row>
    <row r="14" spans="1:13" ht="18.75" customHeight="1" x14ac:dyDescent="0.2">
      <c r="A14" s="9" t="s">
        <v>50</v>
      </c>
      <c r="B14" s="2" t="s">
        <v>2</v>
      </c>
      <c r="C14" s="2" t="s">
        <v>1</v>
      </c>
      <c r="D14" s="10">
        <v>503079</v>
      </c>
      <c r="E14" s="10">
        <v>574745</v>
      </c>
      <c r="F14" s="17">
        <v>574745</v>
      </c>
      <c r="G14" s="10">
        <v>689965</v>
      </c>
      <c r="H14" s="10">
        <f t="shared" si="0"/>
        <v>186886</v>
      </c>
      <c r="I14" s="6">
        <f t="shared" si="3"/>
        <v>1.3714843990705237</v>
      </c>
      <c r="J14" s="11">
        <f t="shared" si="1"/>
        <v>115220</v>
      </c>
      <c r="K14" s="8">
        <f t="shared" si="2"/>
        <v>1.2004715134537927</v>
      </c>
      <c r="L14" s="26">
        <v>759022</v>
      </c>
      <c r="M14" s="26">
        <v>829255</v>
      </c>
    </row>
    <row r="15" spans="1:13" ht="32.25" customHeight="1" x14ac:dyDescent="0.2">
      <c r="A15" s="3" t="s">
        <v>49</v>
      </c>
      <c r="B15" s="4" t="s">
        <v>1</v>
      </c>
      <c r="C15" s="4" t="s">
        <v>4</v>
      </c>
      <c r="D15" s="5">
        <f>SUM(D16:D17)</f>
        <v>3675455.6599999997</v>
      </c>
      <c r="E15" s="5">
        <f>SUM(E16:E17)</f>
        <v>2963936</v>
      </c>
      <c r="F15" s="17">
        <f>SUM(F16:F17)</f>
        <v>3219885</v>
      </c>
      <c r="G15" s="5">
        <f>SUM(G16:G17)</f>
        <v>3490671</v>
      </c>
      <c r="H15" s="5">
        <f t="shared" si="0"/>
        <v>-184784.65999999968</v>
      </c>
      <c r="I15" s="6">
        <f t="shared" si="3"/>
        <v>0.94972469345474309</v>
      </c>
      <c r="J15" s="7">
        <f t="shared" si="1"/>
        <v>270786</v>
      </c>
      <c r="K15" s="8">
        <f t="shared" si="2"/>
        <v>1.0840980345571347</v>
      </c>
      <c r="L15" s="5">
        <f>SUM(L16:L17)</f>
        <v>2648000</v>
      </c>
      <c r="M15" s="5">
        <f>SUM(M16:M17)</f>
        <v>2648000</v>
      </c>
    </row>
    <row r="16" spans="1:13" ht="45.75" customHeight="1" x14ac:dyDescent="0.2">
      <c r="A16" s="9" t="s">
        <v>74</v>
      </c>
      <c r="B16" s="2" t="s">
        <v>1</v>
      </c>
      <c r="C16" s="12" t="s">
        <v>23</v>
      </c>
      <c r="D16" s="10">
        <v>610744</v>
      </c>
      <c r="E16" s="10"/>
      <c r="F16" s="17"/>
      <c r="G16" s="10"/>
      <c r="H16" s="10">
        <f t="shared" si="0"/>
        <v>-610744</v>
      </c>
      <c r="I16" s="6">
        <f t="shared" si="3"/>
        <v>0</v>
      </c>
      <c r="J16" s="11">
        <f t="shared" si="1"/>
        <v>0</v>
      </c>
      <c r="K16" s="8" t="e">
        <f t="shared" si="2"/>
        <v>#DIV/0!</v>
      </c>
      <c r="L16" s="26">
        <v>0</v>
      </c>
      <c r="M16" s="26">
        <v>0</v>
      </c>
    </row>
    <row r="17" spans="1:13" ht="47.25" customHeight="1" x14ac:dyDescent="0.2">
      <c r="A17" s="9" t="s">
        <v>48</v>
      </c>
      <c r="B17" s="2" t="s">
        <v>1</v>
      </c>
      <c r="C17" s="2" t="s">
        <v>18</v>
      </c>
      <c r="D17" s="10">
        <v>3064711.6599999997</v>
      </c>
      <c r="E17" s="10">
        <v>2963936</v>
      </c>
      <c r="F17" s="17">
        <v>3219885</v>
      </c>
      <c r="G17" s="10">
        <v>3490671</v>
      </c>
      <c r="H17" s="10">
        <f t="shared" si="0"/>
        <v>425959.34000000032</v>
      </c>
      <c r="I17" s="6">
        <f t="shared" si="3"/>
        <v>1.1389883901834994</v>
      </c>
      <c r="J17" s="11">
        <f t="shared" si="1"/>
        <v>270786</v>
      </c>
      <c r="K17" s="8">
        <f t="shared" si="2"/>
        <v>1.0840980345571347</v>
      </c>
      <c r="L17" s="26">
        <v>2648000</v>
      </c>
      <c r="M17" s="26">
        <v>2648000</v>
      </c>
    </row>
    <row r="18" spans="1:13" ht="15" customHeight="1" x14ac:dyDescent="0.2">
      <c r="A18" s="3" t="s">
        <v>47</v>
      </c>
      <c r="B18" s="4" t="s">
        <v>8</v>
      </c>
      <c r="C18" s="4" t="s">
        <v>4</v>
      </c>
      <c r="D18" s="5">
        <f>SUM(D19:D23)</f>
        <v>21242722.469999999</v>
      </c>
      <c r="E18" s="5">
        <f>SUM(E19:E23)</f>
        <v>516556182.69999999</v>
      </c>
      <c r="F18" s="17">
        <f>SUM(F19:F23)</f>
        <v>586810734.91000009</v>
      </c>
      <c r="G18" s="5">
        <f>SUM(G19:G23)</f>
        <v>81846854.559999987</v>
      </c>
      <c r="H18" s="5">
        <f t="shared" si="0"/>
        <v>60604132.089999989</v>
      </c>
      <c r="I18" s="6">
        <f t="shared" si="3"/>
        <v>3.8529362079454779</v>
      </c>
      <c r="J18" s="7">
        <f t="shared" si="1"/>
        <v>-504963880.35000008</v>
      </c>
      <c r="K18" s="8">
        <f t="shared" si="2"/>
        <v>0.13947743231478707</v>
      </c>
      <c r="L18" s="5">
        <f>SUM(L19:L23)</f>
        <v>14303549.640000001</v>
      </c>
      <c r="M18" s="5">
        <f t="shared" ref="M18" si="4">SUM(M19:M23)</f>
        <v>15643135.119999999</v>
      </c>
    </row>
    <row r="19" spans="1:13" ht="15" customHeight="1" x14ac:dyDescent="0.2">
      <c r="A19" s="9" t="s">
        <v>46</v>
      </c>
      <c r="B19" s="2" t="s">
        <v>8</v>
      </c>
      <c r="C19" s="2" t="s">
        <v>3</v>
      </c>
      <c r="D19" s="10">
        <v>37100</v>
      </c>
      <c r="E19" s="10">
        <v>39437</v>
      </c>
      <c r="F19" s="17">
        <v>45000</v>
      </c>
      <c r="G19" s="10">
        <v>49476</v>
      </c>
      <c r="H19" s="10">
        <f t="shared" si="0"/>
        <v>12376</v>
      </c>
      <c r="I19" s="6">
        <f t="shared" si="3"/>
        <v>1.3335849056603775</v>
      </c>
      <c r="J19" s="11">
        <f t="shared" si="1"/>
        <v>4476</v>
      </c>
      <c r="K19" s="8">
        <f t="shared" si="2"/>
        <v>1.0994666666666666</v>
      </c>
      <c r="L19" s="26"/>
      <c r="M19" s="26"/>
    </row>
    <row r="20" spans="1:13" ht="15" customHeight="1" x14ac:dyDescent="0.2">
      <c r="A20" s="9" t="s">
        <v>45</v>
      </c>
      <c r="B20" s="2" t="s">
        <v>8</v>
      </c>
      <c r="C20" s="2" t="s">
        <v>12</v>
      </c>
      <c r="D20" s="10">
        <v>297380.98</v>
      </c>
      <c r="E20" s="10">
        <v>255486.2</v>
      </c>
      <c r="F20" s="17">
        <v>255486.2</v>
      </c>
      <c r="G20" s="10">
        <v>447100.85</v>
      </c>
      <c r="H20" s="10">
        <f t="shared" si="0"/>
        <v>149719.87</v>
      </c>
      <c r="I20" s="6">
        <f t="shared" si="3"/>
        <v>1.5034614856673081</v>
      </c>
      <c r="J20" s="11">
        <f t="shared" si="1"/>
        <v>191614.64999999997</v>
      </c>
      <c r="K20" s="8">
        <f t="shared" si="2"/>
        <v>1.7499999999999998</v>
      </c>
      <c r="L20" s="26">
        <v>447100.85</v>
      </c>
      <c r="M20" s="26">
        <v>447100.85</v>
      </c>
    </row>
    <row r="21" spans="1:13" ht="15" customHeight="1" x14ac:dyDescent="0.2">
      <c r="A21" s="9" t="s">
        <v>44</v>
      </c>
      <c r="B21" s="2" t="s">
        <v>8</v>
      </c>
      <c r="C21" s="2" t="s">
        <v>24</v>
      </c>
      <c r="D21" s="10">
        <v>357666</v>
      </c>
      <c r="E21" s="10">
        <v>62208</v>
      </c>
      <c r="F21" s="17">
        <v>30960</v>
      </c>
      <c r="G21" s="10">
        <v>30960</v>
      </c>
      <c r="H21" s="10">
        <f t="shared" si="0"/>
        <v>-326706</v>
      </c>
      <c r="I21" s="6">
        <f t="shared" si="3"/>
        <v>8.6561205146701112E-2</v>
      </c>
      <c r="J21" s="11">
        <f t="shared" si="1"/>
        <v>0</v>
      </c>
      <c r="K21" s="8">
        <f t="shared" si="2"/>
        <v>1</v>
      </c>
      <c r="L21" s="26"/>
      <c r="M21" s="26"/>
    </row>
    <row r="22" spans="1:13" ht="18.75" customHeight="1" x14ac:dyDescent="0.2">
      <c r="A22" s="9" t="s">
        <v>43</v>
      </c>
      <c r="B22" s="2" t="s">
        <v>8</v>
      </c>
      <c r="C22" s="2" t="s">
        <v>23</v>
      </c>
      <c r="D22" s="10">
        <v>20187475.489999998</v>
      </c>
      <c r="E22" s="10">
        <v>515662698.81</v>
      </c>
      <c r="F22" s="17">
        <v>585822512.47000003</v>
      </c>
      <c r="G22" s="10">
        <v>79576577.709999993</v>
      </c>
      <c r="H22" s="10">
        <f t="shared" si="0"/>
        <v>59389102.219999999</v>
      </c>
      <c r="I22" s="6">
        <f t="shared" si="3"/>
        <v>3.9418786043563885</v>
      </c>
      <c r="J22" s="11">
        <f t="shared" si="1"/>
        <v>-506245934.76000005</v>
      </c>
      <c r="K22" s="8">
        <f t="shared" si="2"/>
        <v>0.13583735007806672</v>
      </c>
      <c r="L22" s="26">
        <v>10497189</v>
      </c>
      <c r="M22" s="26">
        <v>10510689</v>
      </c>
    </row>
    <row r="23" spans="1:13" ht="23.25" customHeight="1" x14ac:dyDescent="0.2">
      <c r="A23" s="9" t="s">
        <v>42</v>
      </c>
      <c r="B23" s="2" t="s">
        <v>8</v>
      </c>
      <c r="C23" s="2" t="s">
        <v>9</v>
      </c>
      <c r="D23" s="10">
        <v>363100</v>
      </c>
      <c r="E23" s="10">
        <v>536352.68999999994</v>
      </c>
      <c r="F23" s="17">
        <v>656776.24</v>
      </c>
      <c r="G23" s="10">
        <v>1742740</v>
      </c>
      <c r="H23" s="10">
        <f t="shared" si="0"/>
        <v>1379640</v>
      </c>
      <c r="I23" s="6">
        <f t="shared" si="3"/>
        <v>4.7996144312861473</v>
      </c>
      <c r="J23" s="11">
        <f t="shared" si="1"/>
        <v>1085963.76</v>
      </c>
      <c r="K23" s="8">
        <f t="shared" si="2"/>
        <v>2.6534760149057766</v>
      </c>
      <c r="L23" s="26">
        <v>3359259.79</v>
      </c>
      <c r="M23" s="26">
        <v>4685345.2699999996</v>
      </c>
    </row>
    <row r="24" spans="1:13" ht="15" customHeight="1" x14ac:dyDescent="0.2">
      <c r="A24" s="3" t="s">
        <v>41</v>
      </c>
      <c r="B24" s="4" t="s">
        <v>12</v>
      </c>
      <c r="C24" s="4" t="s">
        <v>4</v>
      </c>
      <c r="D24" s="5">
        <f>SUM(D25:D28)</f>
        <v>35445438.43</v>
      </c>
      <c r="E24" s="5">
        <f>SUM(E25:E28)</f>
        <v>15869564.880000001</v>
      </c>
      <c r="F24" s="17">
        <f>SUM(F25:F28)</f>
        <v>23647872.120000001</v>
      </c>
      <c r="G24" s="5">
        <f>SUM(G25:G28)</f>
        <v>14511195.01</v>
      </c>
      <c r="H24" s="5">
        <f t="shared" si="0"/>
        <v>-20934243.420000002</v>
      </c>
      <c r="I24" s="6">
        <f t="shared" si="3"/>
        <v>0.40939527489997535</v>
      </c>
      <c r="J24" s="7">
        <f t="shared" si="1"/>
        <v>-9136677.1100000013</v>
      </c>
      <c r="K24" s="8">
        <f t="shared" si="2"/>
        <v>0.61363639554390481</v>
      </c>
      <c r="L24" s="5">
        <f>SUM(L25:L28)</f>
        <v>1075268.82</v>
      </c>
      <c r="M24" s="5">
        <f>SUM(M25:M28)</f>
        <v>0</v>
      </c>
    </row>
    <row r="25" spans="1:13" ht="15" customHeight="1" x14ac:dyDescent="0.2">
      <c r="A25" s="9" t="s">
        <v>40</v>
      </c>
      <c r="B25" s="2" t="s">
        <v>12</v>
      </c>
      <c r="C25" s="2" t="s">
        <v>3</v>
      </c>
      <c r="D25" s="10">
        <v>1266876.19</v>
      </c>
      <c r="E25" s="10">
        <v>328300</v>
      </c>
      <c r="F25" s="17">
        <v>3205348</v>
      </c>
      <c r="G25" s="10">
        <v>767730</v>
      </c>
      <c r="H25" s="10">
        <f t="shared" si="0"/>
        <v>-499146.18999999994</v>
      </c>
      <c r="I25" s="6">
        <f t="shared" si="3"/>
        <v>0.60600239080979179</v>
      </c>
      <c r="J25" s="11">
        <f t="shared" si="1"/>
        <v>-2437618</v>
      </c>
      <c r="K25" s="8">
        <f t="shared" si="2"/>
        <v>0.23951533499638727</v>
      </c>
      <c r="L25" s="26"/>
      <c r="M25" s="26"/>
    </row>
    <row r="26" spans="1:13" ht="15" customHeight="1" x14ac:dyDescent="0.2">
      <c r="A26" s="9" t="s">
        <v>39</v>
      </c>
      <c r="B26" s="2" t="s">
        <v>12</v>
      </c>
      <c r="C26" s="2" t="s">
        <v>2</v>
      </c>
      <c r="D26" s="10">
        <v>2380374.2999999998</v>
      </c>
      <c r="E26" s="10">
        <v>4120000</v>
      </c>
      <c r="F26" s="17">
        <v>8191838.3200000003</v>
      </c>
      <c r="G26" s="10">
        <v>1310000</v>
      </c>
      <c r="H26" s="10">
        <f t="shared" si="0"/>
        <v>-1070374.2999999998</v>
      </c>
      <c r="I26" s="6">
        <f t="shared" si="3"/>
        <v>0.55033361770037603</v>
      </c>
      <c r="J26" s="11">
        <f t="shared" si="1"/>
        <v>-6881838.3200000003</v>
      </c>
      <c r="K26" s="8">
        <f t="shared" si="2"/>
        <v>0.15991526551515239</v>
      </c>
      <c r="L26" s="26">
        <v>1075268.82</v>
      </c>
      <c r="M26" s="26"/>
    </row>
    <row r="27" spans="1:13" ht="15" customHeight="1" x14ac:dyDescent="0.2">
      <c r="A27" s="9" t="s">
        <v>38</v>
      </c>
      <c r="B27" s="2" t="s">
        <v>12</v>
      </c>
      <c r="C27" s="2" t="s">
        <v>1</v>
      </c>
      <c r="D27" s="10">
        <v>12988646.810000001</v>
      </c>
      <c r="E27" s="10">
        <v>11421264.880000001</v>
      </c>
      <c r="F27" s="17">
        <v>12250685.800000001</v>
      </c>
      <c r="G27" s="10">
        <v>12433465.01</v>
      </c>
      <c r="H27" s="10">
        <f t="shared" si="0"/>
        <v>-555181.80000000075</v>
      </c>
      <c r="I27" s="6">
        <f t="shared" si="3"/>
        <v>0.95725637873434477</v>
      </c>
      <c r="J27" s="11">
        <f t="shared" si="1"/>
        <v>182779.20999999903</v>
      </c>
      <c r="K27" s="8">
        <f t="shared" si="2"/>
        <v>1.0149199165649974</v>
      </c>
      <c r="L27" s="26"/>
      <c r="M27" s="26"/>
    </row>
    <row r="28" spans="1:13" ht="32.25" customHeight="1" x14ac:dyDescent="0.2">
      <c r="A28" s="9" t="s">
        <v>37</v>
      </c>
      <c r="B28" s="2" t="s">
        <v>12</v>
      </c>
      <c r="C28" s="2" t="s">
        <v>12</v>
      </c>
      <c r="D28" s="10">
        <v>18809541.129999999</v>
      </c>
      <c r="E28" s="10"/>
      <c r="F28" s="17"/>
      <c r="G28" s="10"/>
      <c r="H28" s="10">
        <f t="shared" ref="H28:H45" si="5">G28-D28</f>
        <v>-18809541.129999999</v>
      </c>
      <c r="I28" s="6">
        <f t="shared" si="3"/>
        <v>0</v>
      </c>
      <c r="J28" s="11">
        <f t="shared" si="1"/>
        <v>0</v>
      </c>
      <c r="K28" s="8" t="e">
        <f t="shared" si="2"/>
        <v>#DIV/0!</v>
      </c>
      <c r="L28" s="26"/>
      <c r="M28" s="26"/>
    </row>
    <row r="29" spans="1:13" ht="15" customHeight="1" x14ac:dyDescent="0.2">
      <c r="A29" s="3" t="s">
        <v>36</v>
      </c>
      <c r="B29" s="4" t="s">
        <v>17</v>
      </c>
      <c r="C29" s="4" t="s">
        <v>4</v>
      </c>
      <c r="D29" s="5">
        <f>SUM(D30:D30)</f>
        <v>127000</v>
      </c>
      <c r="E29" s="5">
        <f>SUM(E30:E30)</f>
        <v>1103985</v>
      </c>
      <c r="F29" s="17">
        <f>SUM(F30:F30)</f>
        <v>1266521.57</v>
      </c>
      <c r="G29" s="5">
        <f>SUM(G30:G30)</f>
        <v>1127150</v>
      </c>
      <c r="H29" s="5">
        <f t="shared" si="5"/>
        <v>1000150</v>
      </c>
      <c r="I29" s="6">
        <f t="shared" si="3"/>
        <v>8.8751968503937011</v>
      </c>
      <c r="J29" s="7">
        <f t="shared" si="1"/>
        <v>-139371.57000000007</v>
      </c>
      <c r="K29" s="8">
        <f t="shared" si="2"/>
        <v>0.88995720775604314</v>
      </c>
      <c r="L29" s="5">
        <f>SUM(L30:L30)</f>
        <v>983000</v>
      </c>
      <c r="M29" s="5">
        <f>SUM(M30:M30)</f>
        <v>983000</v>
      </c>
    </row>
    <row r="30" spans="1:13" ht="18.75" customHeight="1" x14ac:dyDescent="0.2">
      <c r="A30" s="9" t="s">
        <v>35</v>
      </c>
      <c r="B30" s="2" t="s">
        <v>17</v>
      </c>
      <c r="C30" s="2" t="s">
        <v>12</v>
      </c>
      <c r="D30" s="10">
        <v>127000</v>
      </c>
      <c r="E30" s="10">
        <v>1103985</v>
      </c>
      <c r="F30" s="17">
        <v>1266521.57</v>
      </c>
      <c r="G30" s="10">
        <v>1127150</v>
      </c>
      <c r="H30" s="10">
        <f t="shared" si="5"/>
        <v>1000150</v>
      </c>
      <c r="I30" s="6">
        <f t="shared" si="3"/>
        <v>8.8751968503937011</v>
      </c>
      <c r="J30" s="11">
        <f t="shared" si="1"/>
        <v>-139371.57000000007</v>
      </c>
      <c r="K30" s="8">
        <f t="shared" si="2"/>
        <v>0.88995720775604314</v>
      </c>
      <c r="L30" s="26">
        <v>983000</v>
      </c>
      <c r="M30" s="26">
        <v>983000</v>
      </c>
    </row>
    <row r="31" spans="1:13" ht="15" customHeight="1" x14ac:dyDescent="0.2">
      <c r="A31" s="3" t="s">
        <v>34</v>
      </c>
      <c r="B31" s="4" t="s">
        <v>28</v>
      </c>
      <c r="C31" s="4" t="s">
        <v>4</v>
      </c>
      <c r="D31" s="5">
        <f>SUM(D32:D36)</f>
        <v>231468360.95999998</v>
      </c>
      <c r="E31" s="5">
        <f>SUM(E32:E36)</f>
        <v>271701080.45000005</v>
      </c>
      <c r="F31" s="17">
        <f>SUM(F32:F36)</f>
        <v>286420073.01000005</v>
      </c>
      <c r="G31" s="5">
        <f>SUM(G32:G36)</f>
        <v>223433656.34</v>
      </c>
      <c r="H31" s="5">
        <f t="shared" si="5"/>
        <v>-8034704.619999975</v>
      </c>
      <c r="I31" s="6">
        <f t="shared" si="3"/>
        <v>0.96528810854893277</v>
      </c>
      <c r="J31" s="7">
        <f t="shared" si="1"/>
        <v>-62986416.670000046</v>
      </c>
      <c r="K31" s="8">
        <f t="shared" si="2"/>
        <v>0.78009077363861667</v>
      </c>
      <c r="L31" s="5">
        <f>SUM(L32:L36)</f>
        <v>213417723.35000002</v>
      </c>
      <c r="M31" s="5">
        <f>SUM(M32:M36)</f>
        <v>213654323.88000003</v>
      </c>
    </row>
    <row r="32" spans="1:13" ht="15" customHeight="1" x14ac:dyDescent="0.2">
      <c r="A32" s="9" t="s">
        <v>33</v>
      </c>
      <c r="B32" s="2" t="s">
        <v>28</v>
      </c>
      <c r="C32" s="2" t="s">
        <v>3</v>
      </c>
      <c r="D32" s="13">
        <v>63191868.990000002</v>
      </c>
      <c r="E32" s="10">
        <v>67411117.329999998</v>
      </c>
      <c r="F32" s="17">
        <v>69289911.489999995</v>
      </c>
      <c r="G32" s="10">
        <v>70227383</v>
      </c>
      <c r="H32" s="10">
        <f t="shared" si="5"/>
        <v>7035514.0099999979</v>
      </c>
      <c r="I32" s="6">
        <f t="shared" si="3"/>
        <v>1.1113357481341999</v>
      </c>
      <c r="J32" s="11">
        <f t="shared" si="1"/>
        <v>937471.51000000536</v>
      </c>
      <c r="K32" s="8">
        <f t="shared" si="2"/>
        <v>1.0135296970343988</v>
      </c>
      <c r="L32" s="26">
        <v>64172383</v>
      </c>
      <c r="M32" s="26">
        <v>64172383</v>
      </c>
    </row>
    <row r="33" spans="1:13" ht="15" customHeight="1" x14ac:dyDescent="0.2">
      <c r="A33" s="9" t="s">
        <v>32</v>
      </c>
      <c r="B33" s="2" t="s">
        <v>28</v>
      </c>
      <c r="C33" s="2" t="s">
        <v>2</v>
      </c>
      <c r="D33" s="10">
        <v>132895037.27</v>
      </c>
      <c r="E33" s="10">
        <v>166398507.41</v>
      </c>
      <c r="F33" s="17">
        <v>179366454.83000001</v>
      </c>
      <c r="G33" s="10">
        <v>112525721.63</v>
      </c>
      <c r="H33" s="10">
        <f t="shared" si="5"/>
        <v>-20369315.640000001</v>
      </c>
      <c r="I33" s="6">
        <f t="shared" si="3"/>
        <v>0.84672628821634555</v>
      </c>
      <c r="J33" s="11">
        <f t="shared" si="1"/>
        <v>-66840733.200000018</v>
      </c>
      <c r="K33" s="8">
        <f t="shared" si="2"/>
        <v>0.62735098230407493</v>
      </c>
      <c r="L33" s="26">
        <v>109201680.23999999</v>
      </c>
      <c r="M33" s="26">
        <v>109160506.78</v>
      </c>
    </row>
    <row r="34" spans="1:13" ht="15" customHeight="1" x14ac:dyDescent="0.2">
      <c r="A34" s="9" t="s">
        <v>31</v>
      </c>
      <c r="B34" s="2" t="s">
        <v>28</v>
      </c>
      <c r="C34" s="2" t="s">
        <v>1</v>
      </c>
      <c r="D34" s="10">
        <v>26558779.780000001</v>
      </c>
      <c r="E34" s="10">
        <v>28800170</v>
      </c>
      <c r="F34" s="17">
        <v>28580363.030000001</v>
      </c>
      <c r="G34" s="10">
        <v>31315579</v>
      </c>
      <c r="H34" s="10">
        <f t="shared" si="5"/>
        <v>4756799.2199999988</v>
      </c>
      <c r="I34" s="6">
        <f t="shared" si="3"/>
        <v>1.1791045846007613</v>
      </c>
      <c r="J34" s="11">
        <f t="shared" si="1"/>
        <v>2735215.9699999988</v>
      </c>
      <c r="K34" s="8">
        <f t="shared" si="2"/>
        <v>1.0957026321579233</v>
      </c>
      <c r="L34" s="26">
        <v>30878827.399999999</v>
      </c>
      <c r="M34" s="26">
        <v>31406601.390000001</v>
      </c>
    </row>
    <row r="35" spans="1:13" ht="15" customHeight="1" x14ac:dyDescent="0.2">
      <c r="A35" s="9" t="s">
        <v>30</v>
      </c>
      <c r="B35" s="2" t="s">
        <v>28</v>
      </c>
      <c r="C35" s="2" t="s">
        <v>28</v>
      </c>
      <c r="D35" s="10">
        <v>264055</v>
      </c>
      <c r="E35" s="10">
        <v>488285.71</v>
      </c>
      <c r="F35" s="17">
        <v>10000</v>
      </c>
      <c r="G35" s="17">
        <v>10000</v>
      </c>
      <c r="H35" s="10">
        <f t="shared" si="5"/>
        <v>-254055</v>
      </c>
      <c r="I35" s="6">
        <f t="shared" si="3"/>
        <v>3.7870898108348643E-2</v>
      </c>
      <c r="J35" s="11">
        <f t="shared" si="1"/>
        <v>0</v>
      </c>
      <c r="K35" s="8">
        <f t="shared" si="2"/>
        <v>1</v>
      </c>
      <c r="L35" s="26"/>
      <c r="M35" s="26"/>
    </row>
    <row r="36" spans="1:13" ht="27.75" customHeight="1" x14ac:dyDescent="0.2">
      <c r="A36" s="9" t="s">
        <v>29</v>
      </c>
      <c r="B36" s="2" t="s">
        <v>28</v>
      </c>
      <c r="C36" s="2" t="s">
        <v>23</v>
      </c>
      <c r="D36" s="10">
        <v>8558619.9199999999</v>
      </c>
      <c r="E36" s="10">
        <v>8603000</v>
      </c>
      <c r="F36" s="17">
        <v>9173343.6600000001</v>
      </c>
      <c r="G36" s="17">
        <v>9354972.7100000009</v>
      </c>
      <c r="H36" s="10">
        <f t="shared" si="5"/>
        <v>796352.79000000097</v>
      </c>
      <c r="I36" s="6">
        <f t="shared" si="3"/>
        <v>1.0930468694069546</v>
      </c>
      <c r="J36" s="11">
        <f t="shared" si="1"/>
        <v>181629.05000000075</v>
      </c>
      <c r="K36" s="8">
        <f t="shared" si="2"/>
        <v>1.0197996561266953</v>
      </c>
      <c r="L36" s="26">
        <v>9164832.7100000009</v>
      </c>
      <c r="M36" s="26">
        <v>8914832.7100000009</v>
      </c>
    </row>
    <row r="37" spans="1:13" ht="15" customHeight="1" x14ac:dyDescent="0.2">
      <c r="A37" s="3" t="s">
        <v>27</v>
      </c>
      <c r="B37" s="4" t="s">
        <v>24</v>
      </c>
      <c r="C37" s="4" t="s">
        <v>4</v>
      </c>
      <c r="D37" s="5">
        <f>SUM(D38:D39)</f>
        <v>15329586.720000001</v>
      </c>
      <c r="E37" s="5">
        <f>SUM(E38:E39)</f>
        <v>14484385.75</v>
      </c>
      <c r="F37" s="17">
        <f>SUM(F38:F39)</f>
        <v>17448510.5</v>
      </c>
      <c r="G37" s="5">
        <f>SUM(G38:G39)</f>
        <v>16041698.01</v>
      </c>
      <c r="H37" s="5">
        <f t="shared" si="5"/>
        <v>712111.28999999911</v>
      </c>
      <c r="I37" s="6">
        <f t="shared" si="3"/>
        <v>1.0464533912757694</v>
      </c>
      <c r="J37" s="7">
        <f t="shared" si="1"/>
        <v>-1406812.4900000002</v>
      </c>
      <c r="K37" s="8">
        <f t="shared" si="2"/>
        <v>0.91937349093494258</v>
      </c>
      <c r="L37" s="5">
        <f>SUM(L38:L39)</f>
        <v>15648590.050000001</v>
      </c>
      <c r="M37" s="5">
        <f>SUM(M38:M39)</f>
        <v>17649533.350000001</v>
      </c>
    </row>
    <row r="38" spans="1:13" ht="15" customHeight="1" x14ac:dyDescent="0.2">
      <c r="A38" s="9" t="s">
        <v>26</v>
      </c>
      <c r="B38" s="2" t="s">
        <v>24</v>
      </c>
      <c r="C38" s="2" t="s">
        <v>3</v>
      </c>
      <c r="D38" s="10">
        <v>13296030.58</v>
      </c>
      <c r="E38" s="10">
        <v>12003364.75</v>
      </c>
      <c r="F38" s="17">
        <v>15374458.25</v>
      </c>
      <c r="G38" s="10">
        <v>13636602.01</v>
      </c>
      <c r="H38" s="10">
        <f t="shared" si="5"/>
        <v>340571.4299999997</v>
      </c>
      <c r="I38" s="6">
        <f t="shared" si="3"/>
        <v>1.0256145191567392</v>
      </c>
      <c r="J38" s="11">
        <f t="shared" si="1"/>
        <v>-1737856.2400000002</v>
      </c>
      <c r="K38" s="8">
        <f t="shared" si="2"/>
        <v>0.88696471695189649</v>
      </c>
      <c r="L38" s="26">
        <v>13243494.050000001</v>
      </c>
      <c r="M38" s="26">
        <v>15244437.35</v>
      </c>
    </row>
    <row r="39" spans="1:13" ht="19.5" customHeight="1" x14ac:dyDescent="0.2">
      <c r="A39" s="9" t="s">
        <v>25</v>
      </c>
      <c r="B39" s="2" t="s">
        <v>24</v>
      </c>
      <c r="C39" s="2" t="s">
        <v>8</v>
      </c>
      <c r="D39" s="10">
        <v>2033556.14</v>
      </c>
      <c r="E39" s="10">
        <v>2481021</v>
      </c>
      <c r="F39" s="17">
        <v>2074052.25</v>
      </c>
      <c r="G39" s="10">
        <v>2405096</v>
      </c>
      <c r="H39" s="10">
        <f t="shared" si="5"/>
        <v>371539.8600000001</v>
      </c>
      <c r="I39" s="6">
        <f t="shared" si="3"/>
        <v>1.1827045010913739</v>
      </c>
      <c r="J39" s="11">
        <f t="shared" si="1"/>
        <v>331043.75</v>
      </c>
      <c r="K39" s="8">
        <f t="shared" si="2"/>
        <v>1.1596120589536738</v>
      </c>
      <c r="L39" s="26">
        <v>2405096</v>
      </c>
      <c r="M39" s="26">
        <v>2405096</v>
      </c>
    </row>
    <row r="40" spans="1:13" ht="15" customHeight="1" x14ac:dyDescent="0.2">
      <c r="A40" s="3" t="s">
        <v>22</v>
      </c>
      <c r="B40" s="4" t="s">
        <v>18</v>
      </c>
      <c r="C40" s="4" t="s">
        <v>4</v>
      </c>
      <c r="D40" s="5">
        <f>SUM(D41:D43)</f>
        <v>6727656.5800000001</v>
      </c>
      <c r="E40" s="5">
        <f>SUM(E41:E43)</f>
        <v>11963387.4</v>
      </c>
      <c r="F40" s="17">
        <f>SUM(F41:F43)</f>
        <v>16806217.449999999</v>
      </c>
      <c r="G40" s="5">
        <f>SUM(G41:G43)</f>
        <v>18344195.399999999</v>
      </c>
      <c r="H40" s="5">
        <f t="shared" si="5"/>
        <v>11616538.819999998</v>
      </c>
      <c r="I40" s="6">
        <f t="shared" si="3"/>
        <v>2.7266842743628863</v>
      </c>
      <c r="J40" s="7">
        <f t="shared" si="1"/>
        <v>1537977.9499999993</v>
      </c>
      <c r="K40" s="8">
        <f t="shared" si="2"/>
        <v>1.0915124390467768</v>
      </c>
      <c r="L40" s="5">
        <f>SUM(L41:L43)</f>
        <v>21304895.399999999</v>
      </c>
      <c r="M40" s="5">
        <f>SUM(M41:M43)</f>
        <v>18712595.399999999</v>
      </c>
    </row>
    <row r="41" spans="1:13" ht="15" customHeight="1" x14ac:dyDescent="0.2">
      <c r="A41" s="9" t="s">
        <v>21</v>
      </c>
      <c r="B41" s="2" t="s">
        <v>18</v>
      </c>
      <c r="C41" s="2" t="s">
        <v>3</v>
      </c>
      <c r="D41" s="10">
        <v>934623.06</v>
      </c>
      <c r="E41" s="10">
        <v>1176688</v>
      </c>
      <c r="F41" s="17">
        <v>1234518.05</v>
      </c>
      <c r="G41" s="10">
        <v>1300626</v>
      </c>
      <c r="H41" s="10">
        <f t="shared" si="5"/>
        <v>366002.93999999994</v>
      </c>
      <c r="I41" s="6">
        <f t="shared" si="3"/>
        <v>1.391604867956072</v>
      </c>
      <c r="J41" s="11">
        <f t="shared" si="1"/>
        <v>66107.949999999953</v>
      </c>
      <c r="K41" s="8">
        <f t="shared" si="2"/>
        <v>1.0535496018061461</v>
      </c>
      <c r="L41" s="26">
        <v>1300626</v>
      </c>
      <c r="M41" s="26">
        <v>1300626</v>
      </c>
    </row>
    <row r="42" spans="1:13" ht="15" customHeight="1" x14ac:dyDescent="0.2">
      <c r="A42" s="9" t="s">
        <v>20</v>
      </c>
      <c r="B42" s="2" t="s">
        <v>18</v>
      </c>
      <c r="C42" s="2" t="s">
        <v>8</v>
      </c>
      <c r="D42" s="10">
        <v>5765033.5199999996</v>
      </c>
      <c r="E42" s="10">
        <v>10757699.4</v>
      </c>
      <c r="F42" s="17">
        <v>15542699.4</v>
      </c>
      <c r="G42" s="10">
        <v>17014569.399999999</v>
      </c>
      <c r="H42" s="10">
        <f t="shared" si="5"/>
        <v>11249535.879999999</v>
      </c>
      <c r="I42" s="6">
        <f t="shared" si="3"/>
        <v>2.9513391970702711</v>
      </c>
      <c r="J42" s="11">
        <f t="shared" si="1"/>
        <v>1471869.9999999981</v>
      </c>
      <c r="K42" s="8">
        <f t="shared" si="2"/>
        <v>1.0946984794674726</v>
      </c>
      <c r="L42" s="26">
        <v>19975269.399999999</v>
      </c>
      <c r="M42" s="26">
        <v>17382969.399999999</v>
      </c>
    </row>
    <row r="43" spans="1:13" ht="19.5" customHeight="1" x14ac:dyDescent="0.2">
      <c r="A43" s="9" t="s">
        <v>19</v>
      </c>
      <c r="B43" s="2" t="s">
        <v>18</v>
      </c>
      <c r="C43" s="2" t="s">
        <v>17</v>
      </c>
      <c r="D43" s="10">
        <v>28000</v>
      </c>
      <c r="E43" s="10">
        <v>29000</v>
      </c>
      <c r="F43" s="17">
        <v>29000</v>
      </c>
      <c r="G43" s="10">
        <v>29000</v>
      </c>
      <c r="H43" s="10">
        <f t="shared" si="5"/>
        <v>1000</v>
      </c>
      <c r="I43" s="6">
        <f t="shared" si="3"/>
        <v>1.0357142857142858</v>
      </c>
      <c r="J43" s="11">
        <f t="shared" si="1"/>
        <v>0</v>
      </c>
      <c r="K43" s="8">
        <f t="shared" si="2"/>
        <v>1</v>
      </c>
      <c r="L43" s="26">
        <v>29000</v>
      </c>
      <c r="M43" s="26">
        <v>29000</v>
      </c>
    </row>
    <row r="44" spans="1:13" ht="15" customHeight="1" x14ac:dyDescent="0.2">
      <c r="A44" s="3" t="s">
        <v>16</v>
      </c>
      <c r="B44" s="4" t="s">
        <v>13</v>
      </c>
      <c r="C44" s="4" t="s">
        <v>4</v>
      </c>
      <c r="D44" s="5">
        <f>SUM(D45:D46)</f>
        <v>45907386.260000005</v>
      </c>
      <c r="E44" s="5">
        <f>SUM(E45:E46)</f>
        <v>19080527</v>
      </c>
      <c r="F44" s="17">
        <f>SUM(F45:F46)</f>
        <v>37851699</v>
      </c>
      <c r="G44" s="5">
        <f>SUM(G45:G46)</f>
        <v>47824980</v>
      </c>
      <c r="H44" s="5">
        <f t="shared" si="5"/>
        <v>1917593.7399999946</v>
      </c>
      <c r="I44" s="6">
        <f t="shared" si="3"/>
        <v>1.0417709195888338</v>
      </c>
      <c r="J44" s="7">
        <f t="shared" si="1"/>
        <v>9973281</v>
      </c>
      <c r="K44" s="8">
        <f t="shared" si="2"/>
        <v>1.2634830473527754</v>
      </c>
      <c r="L44" s="5">
        <f>SUM(L45:L46)</f>
        <v>16725940</v>
      </c>
      <c r="M44" s="5">
        <f>SUM(M45:M46)</f>
        <v>16725940</v>
      </c>
    </row>
    <row r="45" spans="1:13" ht="15" customHeight="1" x14ac:dyDescent="0.2">
      <c r="A45" s="9" t="s">
        <v>15</v>
      </c>
      <c r="B45" s="2" t="s">
        <v>13</v>
      </c>
      <c r="C45" s="2" t="s">
        <v>3</v>
      </c>
      <c r="D45" s="10">
        <v>17113640</v>
      </c>
      <c r="E45" s="10">
        <v>19080527</v>
      </c>
      <c r="F45" s="17">
        <v>37718699</v>
      </c>
      <c r="G45" s="10">
        <v>47756980</v>
      </c>
      <c r="H45" s="10">
        <f t="shared" si="5"/>
        <v>30643340</v>
      </c>
      <c r="I45" s="6">
        <f t="shared" si="3"/>
        <v>2.7905799116961676</v>
      </c>
      <c r="J45" s="11">
        <f t="shared" si="1"/>
        <v>10038281</v>
      </c>
      <c r="K45" s="8">
        <f t="shared" si="2"/>
        <v>1.2661353987845658</v>
      </c>
      <c r="L45" s="26">
        <v>16725940</v>
      </c>
      <c r="M45" s="26">
        <v>16725940</v>
      </c>
    </row>
    <row r="46" spans="1:13" ht="15" customHeight="1" x14ac:dyDescent="0.2">
      <c r="A46" s="9" t="s">
        <v>14</v>
      </c>
      <c r="B46" s="2" t="s">
        <v>13</v>
      </c>
      <c r="C46" s="2" t="s">
        <v>2</v>
      </c>
      <c r="D46" s="10">
        <v>28793746.260000002</v>
      </c>
      <c r="E46" s="10"/>
      <c r="F46" s="17">
        <v>133000</v>
      </c>
      <c r="G46" s="10">
        <v>68000</v>
      </c>
      <c r="H46" s="10">
        <f t="shared" ref="H46:H50" si="6">G46-D46</f>
        <v>-28725746.260000002</v>
      </c>
      <c r="I46" s="6">
        <f t="shared" si="3"/>
        <v>2.3616239229858377E-3</v>
      </c>
      <c r="J46" s="11">
        <f t="shared" si="1"/>
        <v>-65000</v>
      </c>
      <c r="K46" s="8">
        <f t="shared" si="2"/>
        <v>0.51127819548872178</v>
      </c>
      <c r="L46" s="26"/>
      <c r="M46" s="26"/>
    </row>
    <row r="47" spans="1:13" ht="15" customHeight="1" x14ac:dyDescent="0.2">
      <c r="A47" s="3" t="s">
        <v>11</v>
      </c>
      <c r="B47" s="4" t="s">
        <v>9</v>
      </c>
      <c r="C47" s="4" t="s">
        <v>4</v>
      </c>
      <c r="D47" s="5">
        <f>SUM(D48:D48)</f>
        <v>400251.79</v>
      </c>
      <c r="E47" s="5">
        <f>SUM(E48:E48)</f>
        <v>368543</v>
      </c>
      <c r="F47" s="17">
        <f>SUM(F48:F48)</f>
        <v>470293.81</v>
      </c>
      <c r="G47" s="5">
        <f>SUM(G48:G48)</f>
        <v>515834</v>
      </c>
      <c r="H47" s="5">
        <f t="shared" si="6"/>
        <v>115582.21000000002</v>
      </c>
      <c r="I47" s="6">
        <f t="shared" si="3"/>
        <v>1.2887737491442575</v>
      </c>
      <c r="J47" s="7">
        <f t="shared" si="1"/>
        <v>45540.19</v>
      </c>
      <c r="K47" s="8">
        <f t="shared" si="2"/>
        <v>1.0968334879848833</v>
      </c>
      <c r="L47" s="5">
        <f>SUM(L48:L48)</f>
        <v>347418</v>
      </c>
      <c r="M47" s="5">
        <f>SUM(M48:M48)</f>
        <v>347418</v>
      </c>
    </row>
    <row r="48" spans="1:13" ht="15" customHeight="1" x14ac:dyDescent="0.2">
      <c r="A48" s="9" t="s">
        <v>10</v>
      </c>
      <c r="B48" s="2" t="s">
        <v>9</v>
      </c>
      <c r="C48" s="2" t="s">
        <v>2</v>
      </c>
      <c r="D48" s="10">
        <v>400251.79</v>
      </c>
      <c r="E48" s="10">
        <v>368543</v>
      </c>
      <c r="F48" s="17">
        <v>470293.81</v>
      </c>
      <c r="G48" s="10">
        <v>515834</v>
      </c>
      <c r="H48" s="10">
        <f t="shared" si="6"/>
        <v>115582.21000000002</v>
      </c>
      <c r="I48" s="6">
        <f t="shared" si="3"/>
        <v>1.2887737491442575</v>
      </c>
      <c r="J48" s="11">
        <f t="shared" si="1"/>
        <v>45540.19</v>
      </c>
      <c r="K48" s="8">
        <f t="shared" si="2"/>
        <v>1.0968334879848833</v>
      </c>
      <c r="L48" s="26">
        <v>347418</v>
      </c>
      <c r="M48" s="26">
        <v>347418</v>
      </c>
    </row>
    <row r="49" spans="1:16" ht="32.25" customHeight="1" x14ac:dyDescent="0.2">
      <c r="A49" s="3" t="s">
        <v>7</v>
      </c>
      <c r="B49" s="4" t="s">
        <v>5</v>
      </c>
      <c r="C49" s="4" t="s">
        <v>4</v>
      </c>
      <c r="D49" s="5">
        <f>SUM(D50)</f>
        <v>768906.92</v>
      </c>
      <c r="E49" s="5">
        <f>SUM(E50)</f>
        <v>19500</v>
      </c>
      <c r="F49" s="17">
        <f>SUM(F50)</f>
        <v>19500</v>
      </c>
      <c r="G49" s="5">
        <f>SUM(G50)</f>
        <v>19500</v>
      </c>
      <c r="H49" s="5">
        <f t="shared" si="6"/>
        <v>-749406.92</v>
      </c>
      <c r="I49" s="6">
        <f t="shared" si="3"/>
        <v>2.5360676946437156E-2</v>
      </c>
      <c r="J49" s="7">
        <f t="shared" si="1"/>
        <v>0</v>
      </c>
      <c r="K49" s="8">
        <f t="shared" si="2"/>
        <v>1</v>
      </c>
      <c r="L49" s="5">
        <f>SUM(L50)</f>
        <v>18912.330000000002</v>
      </c>
      <c r="M49" s="5">
        <f>SUM(M50)</f>
        <v>12447.94</v>
      </c>
    </row>
    <row r="50" spans="1:16" ht="32.25" customHeight="1" x14ac:dyDescent="0.2">
      <c r="A50" s="9" t="s">
        <v>6</v>
      </c>
      <c r="B50" s="2" t="s">
        <v>5</v>
      </c>
      <c r="C50" s="2" t="s">
        <v>3</v>
      </c>
      <c r="D50" s="10">
        <v>768906.92</v>
      </c>
      <c r="E50" s="10">
        <v>19500</v>
      </c>
      <c r="F50" s="17">
        <v>19500</v>
      </c>
      <c r="G50" s="10">
        <v>19500</v>
      </c>
      <c r="H50" s="10">
        <f t="shared" si="6"/>
        <v>-749406.92</v>
      </c>
      <c r="I50" s="6">
        <f t="shared" si="3"/>
        <v>2.5360676946437156E-2</v>
      </c>
      <c r="J50" s="11">
        <f t="shared" si="1"/>
        <v>0</v>
      </c>
      <c r="K50" s="8">
        <f t="shared" si="2"/>
        <v>1</v>
      </c>
      <c r="L50" s="26">
        <v>18912.330000000002</v>
      </c>
      <c r="M50" s="26">
        <v>12447.94</v>
      </c>
    </row>
    <row r="51" spans="1:16" ht="28.5" customHeight="1" x14ac:dyDescent="0.2">
      <c r="A51" s="31" t="s">
        <v>0</v>
      </c>
      <c r="B51" s="31"/>
      <c r="C51" s="31"/>
      <c r="D51" s="14">
        <f>D5+D13+D15+D18+D24+D29+D31+D37+D40+D44+D47+D49</f>
        <v>388790780.65000004</v>
      </c>
      <c r="E51" s="14">
        <f>E5+E13+E15+E18+E24+E29+E31+E37+E40+E44+E47+E49</f>
        <v>883426169.13</v>
      </c>
      <c r="F51" s="21">
        <f>F5+F13+F15+F18+F24+F29+F31+F37+F40+F44+F47+F49</f>
        <v>1003667433.8800001</v>
      </c>
      <c r="G51" s="14">
        <f>G5+G13+G15+G18+G24+G29+G31+G37+G40+G44+G47+G49</f>
        <v>438274021.31999993</v>
      </c>
      <c r="H51" s="14">
        <f>H5+H13+H15+H18+H24+H29+H31+H37+H40+H44+H47+H49</f>
        <v>49483240.670000009</v>
      </c>
      <c r="I51" s="6">
        <f t="shared" si="3"/>
        <v>1.1272747275212425</v>
      </c>
      <c r="J51" s="15">
        <f t="shared" si="1"/>
        <v>-565393412.56000018</v>
      </c>
      <c r="K51" s="8">
        <f t="shared" si="2"/>
        <v>0.43667255360245211</v>
      </c>
      <c r="L51" s="27">
        <f>L5+L13+L15+L18+L24+L29+L31+L37+L40+L44+L47+L49</f>
        <v>319750745.94</v>
      </c>
      <c r="M51" s="27">
        <f>M5+M13+M15+M18+M24+M29+M31+M37+M40+M44+M47+M49</f>
        <v>323454600.56</v>
      </c>
    </row>
    <row r="53" spans="1:16" s="16" customFormat="1" x14ac:dyDescent="0.2">
      <c r="D53" s="16">
        <v>388790780.65000004</v>
      </c>
      <c r="E53" s="16">
        <v>883426169.13</v>
      </c>
      <c r="F53" s="22">
        <v>1003667433.88</v>
      </c>
      <c r="G53" s="16">
        <v>422632914.02999997</v>
      </c>
      <c r="L53" s="24">
        <v>318991723.94</v>
      </c>
      <c r="M53" s="24">
        <v>322625345.56</v>
      </c>
      <c r="N53" s="19"/>
      <c r="O53" s="19"/>
      <c r="P53" s="19"/>
    </row>
    <row r="54" spans="1:16" x14ac:dyDescent="0.2">
      <c r="D54" s="16">
        <f t="shared" ref="D54:F54" si="7">D51-D53</f>
        <v>0</v>
      </c>
      <c r="E54" s="16">
        <f t="shared" si="7"/>
        <v>0</v>
      </c>
      <c r="F54" s="22">
        <f t="shared" si="7"/>
        <v>0</v>
      </c>
      <c r="G54" s="16">
        <f>G51-G53</f>
        <v>15641107.289999962</v>
      </c>
      <c r="L54" s="24">
        <f t="shared" ref="L54:M54" si="8">L51-L53</f>
        <v>759022</v>
      </c>
      <c r="M54" s="24">
        <f t="shared" si="8"/>
        <v>829255</v>
      </c>
    </row>
    <row r="57" spans="1:16" x14ac:dyDescent="0.2">
      <c r="G57" s="16"/>
      <c r="L57" s="24"/>
      <c r="M57" s="24"/>
      <c r="N57" s="19"/>
    </row>
  </sheetData>
  <autoFilter ref="A4:M51"/>
  <mergeCells count="3">
    <mergeCell ref="A1:M1"/>
    <mergeCell ref="A2:M2"/>
    <mergeCell ref="A51:C51"/>
  </mergeCells>
  <pageMargins left="0.19685039370078741" right="0.19685039370078741" top="0.39370078740157483" bottom="7.874015748031496E-2" header="0.11811023622047245" footer="0.19685039370078741"/>
  <pageSetup paperSize="9" scale="68" fitToWidth="0" fitToHeight="0" orientation="landscape" r:id="rId1"/>
  <headerFooter>
    <oddHeader>&amp;C&amp;"Segoe UI,Обычный"&amp;P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ФСР</vt:lpstr>
      <vt:lpstr>ФСР!Заголовки_для_печати</vt:lpstr>
      <vt:lpstr>ФСР!Область_печати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</dc:creator>
  <cp:lastModifiedBy>user</cp:lastModifiedBy>
  <dcterms:created xsi:type="dcterms:W3CDTF">2021-10-28T08:24:53Z</dcterms:created>
  <dcterms:modified xsi:type="dcterms:W3CDTF">2023-12-04T12:51:08Z</dcterms:modified>
</cp:coreProperties>
</file>