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4" i="1"/>
  <c r="J20"/>
  <c r="F28"/>
  <c r="F29"/>
  <c r="E24"/>
  <c r="F24"/>
  <c r="F22" s="1"/>
  <c r="E22"/>
  <c r="E28"/>
  <c r="E41"/>
  <c r="I22"/>
  <c r="H24"/>
  <c r="H22" s="1"/>
  <c r="K20"/>
  <c r="G20"/>
  <c r="F41" l="1"/>
  <c r="I24" l="1"/>
  <c r="G29"/>
  <c r="D38" l="1"/>
  <c r="D33" s="1"/>
  <c r="G26" l="1"/>
  <c r="G27"/>
  <c r="G28"/>
  <c r="G30"/>
  <c r="F38"/>
  <c r="F33" s="1"/>
  <c r="E38"/>
  <c r="E33" s="1"/>
  <c r="G24" l="1"/>
  <c r="G22"/>
  <c r="K24" l="1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<sst xmlns="http://schemas.openxmlformats.org/spreadsheetml/2006/main" count="135" uniqueCount="72">
  <si>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</si>
  <si>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</si>
  <si>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</si>
  <si>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</si>
  <si>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</si>
  <si>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</si>
  <si>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</si>
  <si>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</si>
  <si>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</si>
  <si>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</si>
  <si>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</si>
  <si>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</si>
  <si>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</si>
  <si>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</si>
  <si>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</si>
  <si>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</si>
  <si>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</si>
  <si>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</si>
  <si>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</si>
  <si>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</si>
  <si>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</si>
  <si>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</si>
  <si>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</si>
  <si>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</si>
  <si>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</si>
  <si>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</si>
  <si>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</si>
  <si>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</si>
  <si>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</si>
  <si>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</si>
  <si>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</si>
  <si>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</si>
  <si>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</si>
  <si>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</si>
  <si>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</si>
  <si>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</si>
  <si>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</si>
  <si>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</si>
  <si>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</si>
  <si>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</si>
  <si>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</si>
  <si>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</si>
  <si>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</si>
  <si>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</si>
  <si>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</si>
  <si>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</si>
  <si>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</si>
  <si>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</si>
  <si>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</si>
  <si>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</si>
  <si>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</si>
  <si>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</si>
  <si>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</si>
  <si>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</si>
  <si>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</si>
  <si>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</si>
  <si>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</si>
  <si>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</si>
  <si>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</si>
  <si>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</si>
  <si>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</si>
  <si>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</si>
  <si>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</si>
  <si>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</si>
  <si>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</si>
  <si>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</si>
  <si>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по состоянию на 1 июля 2016года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</si>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</sst>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3.8554687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99" t="s">
        <v>0</v>
      </c>
      <c r="K1" s="99"/>
    </row>
    <row r="2" spans="1:24" ht="15" customHeight="1">
      <c r="I2" s="106" t="s">
        <v>45</v>
      </c>
      <c r="J2" s="106"/>
      <c r="K2" s="106"/>
    </row>
    <row r="3" spans="1:24" ht="16.5" customHeight="1">
      <c r="I3" s="106" t="s">
        <v>35</v>
      </c>
      <c r="J3" s="106"/>
      <c r="K3" s="106"/>
    </row>
    <row r="4" spans="1:24" ht="15.75" customHeight="1">
      <c r="I4" s="106" t="s">
        <v>65</v>
      </c>
      <c r="J4" s="106"/>
      <c r="K4" s="106"/>
    </row>
    <row r="5" spans="1:24" ht="15.75" customHeight="1"/>
    <row r="6" spans="1:24" ht="18.75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24" ht="37.5" customHeight="1">
      <c r="A7" s="100" t="s">
        <v>49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24" ht="28.5" customHeight="1">
      <c r="A8" s="86" t="s">
        <v>66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24" ht="27.75" customHeight="1">
      <c r="A9" s="86" t="s">
        <v>67</v>
      </c>
      <c r="B9" s="86"/>
      <c r="C9" s="86"/>
      <c r="D9" s="86"/>
      <c r="E9" s="86"/>
      <c r="F9" s="86"/>
      <c r="G9" s="86"/>
      <c r="H9" s="86"/>
      <c r="I9" s="86"/>
      <c r="J9" s="86"/>
      <c r="K9" s="86"/>
    </row>
    <row r="10" spans="1:24" ht="15.75">
      <c r="A10" s="101" t="s">
        <v>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98" t="s">
        <v>48</v>
      </c>
      <c r="C12" s="98"/>
      <c r="D12" s="98"/>
      <c r="E12" s="98"/>
      <c r="F12" s="98"/>
      <c r="G12" s="98"/>
      <c r="H12" s="52">
        <v>13238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98" t="s">
        <v>50</v>
      </c>
      <c r="C14" s="98"/>
      <c r="D14" s="98"/>
      <c r="E14" s="98"/>
      <c r="F14" s="98"/>
      <c r="G14" s="98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88" t="s">
        <v>7</v>
      </c>
      <c r="B16" s="88" t="s">
        <v>6</v>
      </c>
      <c r="C16" s="88" t="s">
        <v>8</v>
      </c>
      <c r="D16" s="88" t="s">
        <v>27</v>
      </c>
      <c r="E16" s="88" t="s">
        <v>28</v>
      </c>
      <c r="F16" s="88" t="s">
        <v>52</v>
      </c>
      <c r="G16" s="88" t="s">
        <v>55</v>
      </c>
      <c r="H16" s="88" t="s">
        <v>64</v>
      </c>
      <c r="I16" s="88"/>
      <c r="J16" s="102" t="s">
        <v>53</v>
      </c>
      <c r="K16" s="103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88"/>
      <c r="B17" s="88"/>
      <c r="C17" s="88"/>
      <c r="D17" s="88"/>
      <c r="E17" s="88"/>
      <c r="F17" s="88"/>
      <c r="G17" s="88"/>
      <c r="H17" s="88"/>
      <c r="I17" s="88"/>
      <c r="J17" s="104"/>
      <c r="K17" s="105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88"/>
      <c r="B18" s="88"/>
      <c r="C18" s="88"/>
      <c r="D18" s="88"/>
      <c r="E18" s="88"/>
      <c r="F18" s="88"/>
      <c r="G18" s="88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20147649</v>
      </c>
      <c r="F20" s="61">
        <v>9384354.2899999991</v>
      </c>
      <c r="G20" s="62">
        <f>IF(E20,F20/E20*100,0)</f>
        <v>46.577912341037901</v>
      </c>
      <c r="H20" s="61">
        <v>370429.8</v>
      </c>
      <c r="I20" s="61"/>
      <c r="J20" s="63">
        <f>E20-D20-I20-H20</f>
        <v>-2250780.7999999998</v>
      </c>
      <c r="K20" s="63">
        <f>F20-D20-H20</f>
        <v>-13014075.510000002</v>
      </c>
      <c r="M20" s="7"/>
      <c r="N20" s="7"/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E24+E29</f>
        <v>13634811</v>
      </c>
      <c r="F22" s="64">
        <f>F24+F30+F29</f>
        <v>6342022.71</v>
      </c>
      <c r="G22" s="39">
        <f>IF(E22,F22/E22*100,0)</f>
        <v>46.513462562847408</v>
      </c>
      <c r="H22" s="79">
        <f>H24+H30+H29</f>
        <v>370429.81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9045426</v>
      </c>
      <c r="F24" s="66">
        <f>F26+F27+F28</f>
        <v>4062532.92</v>
      </c>
      <c r="G24" s="67">
        <f>IF(E24,F24/E24*100,0)</f>
        <v>44.912565975333827</v>
      </c>
      <c r="H24" s="65">
        <f>H26+H27+H28</f>
        <v>296749.76</v>
      </c>
      <c r="I24" s="65">
        <f>I26+I27+I28</f>
        <v>0</v>
      </c>
      <c r="J24" s="66">
        <f>E24-D24-I24</f>
        <v>-48574</v>
      </c>
      <c r="K24" s="66">
        <f>F24-D24-I24</f>
        <v>-5031467.08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267890</v>
      </c>
      <c r="F26" s="69">
        <v>267889.65000000002</v>
      </c>
      <c r="G26" s="70">
        <f>IF(E26,F26/E26*100,0)</f>
        <v>99.999869349359813</v>
      </c>
      <c r="H26" s="70">
        <v>95383</v>
      </c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766536</v>
      </c>
      <c r="F27" s="69">
        <v>336662.79</v>
      </c>
      <c r="G27" s="70">
        <f>IF(E27,F27/E27*100,0)</f>
        <v>43.920023325714638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f>5819000+2192000</f>
        <v>8011000</v>
      </c>
      <c r="F28" s="69">
        <f>2545373.4+912607.08</f>
        <v>3457980.48</v>
      </c>
      <c r="G28" s="70">
        <f>IF(E28,F28/E28*100,0)</f>
        <v>43.165403570091129</v>
      </c>
      <c r="H28" s="70">
        <v>201366.76</v>
      </c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v>4589385</v>
      </c>
      <c r="F29" s="73">
        <f>2038335.58+241154.21</f>
        <v>2279489.79</v>
      </c>
      <c r="G29" s="70">
        <f>IF(E29,F29/E29*100,0)</f>
        <v>49.668741890253273</v>
      </c>
      <c r="H29" s="70">
        <v>73680.05</v>
      </c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0" t="s">
        <v>15</v>
      </c>
      <c r="B31" s="91"/>
      <c r="C31" s="91"/>
      <c r="D31" s="91"/>
      <c r="E31" s="91"/>
      <c r="F31" s="91"/>
      <c r="G31" s="91"/>
      <c r="H31" s="91"/>
      <c r="I31" s="91"/>
      <c r="J31" s="91"/>
      <c r="K31" s="92"/>
    </row>
    <row r="32" spans="1:24" ht="48" customHeight="1">
      <c r="A32" s="90"/>
      <c r="B32" s="92"/>
      <c r="C32" s="48"/>
      <c r="D32" s="84" t="s">
        <v>33</v>
      </c>
      <c r="E32" s="84" t="s">
        <v>32</v>
      </c>
      <c r="F32" s="85" t="s">
        <v>34</v>
      </c>
      <c r="G32" s="95"/>
      <c r="H32" s="96"/>
      <c r="I32" s="96"/>
      <c r="J32" s="96"/>
      <c r="K32" s="97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46.5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v>21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93" t="s">
        <v>26</v>
      </c>
      <c r="B38" s="94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22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v>24.5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93" t="s">
        <v>57</v>
      </c>
      <c r="B41" s="94"/>
      <c r="C41" s="22">
        <v>13</v>
      </c>
      <c r="D41" s="78">
        <v>27</v>
      </c>
      <c r="E41" s="78">
        <f>E39+E40</f>
        <v>27</v>
      </c>
      <c r="F41" s="78">
        <f>F39+F40</f>
        <v>24.5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69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70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71</v>
      </c>
      <c r="C46" s="41"/>
      <c r="D46" s="41" t="s">
        <v>68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7" t="s">
        <v>62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21" customHeight="1">
      <c r="A55" s="87" t="s">
        <v>61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</row>
  </sheetData>
  <mergeCells count="27"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</mergeCells>
  <pageMargins left="0.11811023622047245" right="0.19685039370078741" top="0.39370078740157483" bottom="0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2016-07-08T05:08:16Z</cp:lastPrinted>
  <dcterms:created xsi:type="dcterms:W3CDTF">2016-01-12T08:08:14Z</dcterms:created>
  <dcterms:modified xsi:type="dcterms:W3CDTF">2017-02-13T06:43:35Z</dcterms:modified>
</cp:coreProperties>
</file>