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4770" yWindow="-30" windowWidth="12405" windowHeight="1174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(1)'!$A$1:$I$339</definedName>
  </definedNames>
  <calcPr calcId="124519"/>
</workbook>
</file>

<file path=xl/calcChain.xml><?xml version="1.0" encoding="utf-8"?>
<calcChain xmlns="http://schemas.openxmlformats.org/spreadsheetml/2006/main">
  <c r="I167" i="1"/>
  <c r="H166"/>
  <c r="G166"/>
  <c r="G165" s="1"/>
  <c r="G164" s="1"/>
  <c r="G140" s="1"/>
  <c r="I273"/>
  <c r="G313"/>
  <c r="G312"/>
  <c r="I286"/>
  <c r="H285"/>
  <c r="H284" s="1"/>
  <c r="G284"/>
  <c r="G285"/>
  <c r="H271"/>
  <c r="G276"/>
  <c r="G271" s="1"/>
  <c r="I150"/>
  <c r="H149"/>
  <c r="H148" s="1"/>
  <c r="G148"/>
  <c r="G149"/>
  <c r="H94"/>
  <c r="I139"/>
  <c r="H137"/>
  <c r="G138"/>
  <c r="G137" s="1"/>
  <c r="I96"/>
  <c r="G94"/>
  <c r="G95"/>
  <c r="G84"/>
  <c r="G64"/>
  <c r="G44"/>
  <c r="G42"/>
  <c r="G38"/>
  <c r="G37"/>
  <c r="G36"/>
  <c r="G18"/>
  <c r="G17"/>
  <c r="I166" l="1"/>
  <c r="H165"/>
  <c r="I148"/>
  <c r="I284"/>
  <c r="I285"/>
  <c r="I149"/>
  <c r="I163"/>
  <c r="H162"/>
  <c r="H161" s="1"/>
  <c r="G161"/>
  <c r="G162"/>
  <c r="I9"/>
  <c r="I10"/>
  <c r="I13"/>
  <c r="I14"/>
  <c r="I16"/>
  <c r="I17"/>
  <c r="I18"/>
  <c r="I20"/>
  <c r="I26"/>
  <c r="I27"/>
  <c r="I30"/>
  <c r="I31"/>
  <c r="I32"/>
  <c r="I34"/>
  <c r="I35"/>
  <c r="I36"/>
  <c r="I37"/>
  <c r="I38"/>
  <c r="I39"/>
  <c r="I40"/>
  <c r="I42"/>
  <c r="I44"/>
  <c r="I48"/>
  <c r="I52"/>
  <c r="I56"/>
  <c r="I57"/>
  <c r="I59"/>
  <c r="I60"/>
  <c r="I63"/>
  <c r="I64"/>
  <c r="I67"/>
  <c r="I70"/>
  <c r="I73"/>
  <c r="I78"/>
  <c r="I79"/>
  <c r="I84"/>
  <c r="I88"/>
  <c r="I92"/>
  <c r="I95"/>
  <c r="I100"/>
  <c r="I101"/>
  <c r="I104"/>
  <c r="I107"/>
  <c r="I112"/>
  <c r="I113"/>
  <c r="I115"/>
  <c r="I118"/>
  <c r="I121"/>
  <c r="I123"/>
  <c r="I127"/>
  <c r="I128"/>
  <c r="I131"/>
  <c r="I132"/>
  <c r="I135"/>
  <c r="I138"/>
  <c r="I144"/>
  <c r="I147"/>
  <c r="I154"/>
  <c r="I157"/>
  <c r="I160"/>
  <c r="I171"/>
  <c r="I176"/>
  <c r="I179"/>
  <c r="I184"/>
  <c r="I188"/>
  <c r="I191"/>
  <c r="I194"/>
  <c r="I198"/>
  <c r="I201"/>
  <c r="I203"/>
  <c r="I206"/>
  <c r="I210"/>
  <c r="I211"/>
  <c r="I212"/>
  <c r="I214"/>
  <c r="I215"/>
  <c r="I218"/>
  <c r="I219"/>
  <c r="I220"/>
  <c r="I222"/>
  <c r="I223"/>
  <c r="I228"/>
  <c r="I233"/>
  <c r="I239"/>
  <c r="I240"/>
  <c r="I241"/>
  <c r="I243"/>
  <c r="I244"/>
  <c r="I245"/>
  <c r="I247"/>
  <c r="I249"/>
  <c r="I253"/>
  <c r="I258"/>
  <c r="I264"/>
  <c r="I268"/>
  <c r="I269"/>
  <c r="I270"/>
  <c r="I272"/>
  <c r="I274"/>
  <c r="I275"/>
  <c r="I276"/>
  <c r="I278"/>
  <c r="I283"/>
  <c r="I292"/>
  <c r="I293"/>
  <c r="I294"/>
  <c r="I296"/>
  <c r="I297"/>
  <c r="I298"/>
  <c r="I299"/>
  <c r="I301"/>
  <c r="I306"/>
  <c r="I312"/>
  <c r="I313"/>
  <c r="I315"/>
  <c r="I316"/>
  <c r="I318"/>
  <c r="I324"/>
  <c r="I325"/>
  <c r="I328"/>
  <c r="I329"/>
  <c r="I331"/>
  <c r="I333"/>
  <c r="H164" l="1"/>
  <c r="I165"/>
  <c r="I161"/>
  <c r="I162"/>
  <c r="H332"/>
  <c r="H330"/>
  <c r="H327"/>
  <c r="H323"/>
  <c r="H317"/>
  <c r="H314"/>
  <c r="H311"/>
  <c r="H305"/>
  <c r="H300"/>
  <c r="H295"/>
  <c r="H291"/>
  <c r="H282"/>
  <c r="H277"/>
  <c r="H267"/>
  <c r="H263"/>
  <c r="H257"/>
  <c r="H252"/>
  <c r="H248"/>
  <c r="H246"/>
  <c r="H242"/>
  <c r="H238"/>
  <c r="H232"/>
  <c r="H227"/>
  <c r="H221"/>
  <c r="H217"/>
  <c r="H213"/>
  <c r="H209"/>
  <c r="H205"/>
  <c r="H202"/>
  <c r="H200"/>
  <c r="H197"/>
  <c r="H193"/>
  <c r="H190"/>
  <c r="H189" s="1"/>
  <c r="H187"/>
  <c r="H186" s="1"/>
  <c r="H183"/>
  <c r="H178"/>
  <c r="H175"/>
  <c r="H170"/>
  <c r="H159"/>
  <c r="H158" s="1"/>
  <c r="H156"/>
  <c r="H155" s="1"/>
  <c r="H153"/>
  <c r="H152" s="1"/>
  <c r="H146"/>
  <c r="H143"/>
  <c r="H134"/>
  <c r="H130"/>
  <c r="H126"/>
  <c r="H122"/>
  <c r="H120"/>
  <c r="H117"/>
  <c r="H114"/>
  <c r="H111"/>
  <c r="H106"/>
  <c r="H105" s="1"/>
  <c r="H103"/>
  <c r="H102" s="1"/>
  <c r="H99"/>
  <c r="H91"/>
  <c r="H87"/>
  <c r="H83"/>
  <c r="H77"/>
  <c r="H72"/>
  <c r="H69"/>
  <c r="H66"/>
  <c r="H62"/>
  <c r="H58"/>
  <c r="H55"/>
  <c r="H51"/>
  <c r="H47"/>
  <c r="H46" s="1"/>
  <c r="H45" s="1"/>
  <c r="H43"/>
  <c r="H41"/>
  <c r="H33"/>
  <c r="H29"/>
  <c r="H25"/>
  <c r="H24" s="1"/>
  <c r="H19"/>
  <c r="H15"/>
  <c r="H12"/>
  <c r="H8"/>
  <c r="G332"/>
  <c r="G330"/>
  <c r="G327"/>
  <c r="G323"/>
  <c r="G322" s="1"/>
  <c r="G317"/>
  <c r="G314"/>
  <c r="G311"/>
  <c r="G305"/>
  <c r="G304" s="1"/>
  <c r="G303" s="1"/>
  <c r="G300"/>
  <c r="G295"/>
  <c r="G291"/>
  <c r="G282"/>
  <c r="G281" s="1"/>
  <c r="G277"/>
  <c r="G267"/>
  <c r="G263"/>
  <c r="G262" s="1"/>
  <c r="G257"/>
  <c r="G256" s="1"/>
  <c r="G252"/>
  <c r="G251" s="1"/>
  <c r="G248"/>
  <c r="G246"/>
  <c r="G242"/>
  <c r="G238"/>
  <c r="G232"/>
  <c r="G231" s="1"/>
  <c r="G227"/>
  <c r="G226" s="1"/>
  <c r="G221"/>
  <c r="G217"/>
  <c r="G216" s="1"/>
  <c r="G213"/>
  <c r="G209"/>
  <c r="G205"/>
  <c r="G204" s="1"/>
  <c r="G202"/>
  <c r="G200"/>
  <c r="G197"/>
  <c r="G196" s="1"/>
  <c r="G193"/>
  <c r="G192" s="1"/>
  <c r="G190"/>
  <c r="G189" s="1"/>
  <c r="G187"/>
  <c r="G186" s="1"/>
  <c r="G183"/>
  <c r="G182" s="1"/>
  <c r="G181" s="1"/>
  <c r="G178"/>
  <c r="G177" s="1"/>
  <c r="G175"/>
  <c r="G174" s="1"/>
  <c r="G173" s="1"/>
  <c r="G170"/>
  <c r="G169" s="1"/>
  <c r="G168" s="1"/>
  <c r="G159"/>
  <c r="G158" s="1"/>
  <c r="G156"/>
  <c r="G155" s="1"/>
  <c r="G153"/>
  <c r="G152" s="1"/>
  <c r="G151" s="1"/>
  <c r="G146"/>
  <c r="G145" s="1"/>
  <c r="G143"/>
  <c r="G142" s="1"/>
  <c r="G141" s="1"/>
  <c r="G136"/>
  <c r="G134"/>
  <c r="G133" s="1"/>
  <c r="G130"/>
  <c r="G129" s="1"/>
  <c r="G126"/>
  <c r="G125" s="1"/>
  <c r="G122"/>
  <c r="G120"/>
  <c r="G117"/>
  <c r="G116" s="1"/>
  <c r="G114"/>
  <c r="G111"/>
  <c r="G106"/>
  <c r="G105" s="1"/>
  <c r="G103"/>
  <c r="G102" s="1"/>
  <c r="G99"/>
  <c r="G98" s="1"/>
  <c r="G97" s="1"/>
  <c r="G93"/>
  <c r="G91"/>
  <c r="G90" s="1"/>
  <c r="G87"/>
  <c r="G86" s="1"/>
  <c r="G85" s="1"/>
  <c r="G83"/>
  <c r="G82" s="1"/>
  <c r="G81" s="1"/>
  <c r="G77"/>
  <c r="G76" s="1"/>
  <c r="G75" s="1"/>
  <c r="G72"/>
  <c r="G71" s="1"/>
  <c r="G69"/>
  <c r="G68" s="1"/>
  <c r="G66"/>
  <c r="G65" s="1"/>
  <c r="G62"/>
  <c r="G61" s="1"/>
  <c r="G58"/>
  <c r="G55"/>
  <c r="G51"/>
  <c r="G50" s="1"/>
  <c r="G47"/>
  <c r="G46" s="1"/>
  <c r="G43"/>
  <c r="G41"/>
  <c r="G33"/>
  <c r="G29"/>
  <c r="G25"/>
  <c r="G24" s="1"/>
  <c r="G19"/>
  <c r="G15"/>
  <c r="G12"/>
  <c r="G8"/>
  <c r="G7" s="1"/>
  <c r="H140" l="1"/>
  <c r="I164"/>
  <c r="H216"/>
  <c r="H151"/>
  <c r="G124"/>
  <c r="G89"/>
  <c r="G110"/>
  <c r="G199"/>
  <c r="H110"/>
  <c r="I110" s="1"/>
  <c r="G185"/>
  <c r="I102"/>
  <c r="I155"/>
  <c r="I186"/>
  <c r="I151"/>
  <c r="I152"/>
  <c r="I105"/>
  <c r="I158"/>
  <c r="I189"/>
  <c r="H54"/>
  <c r="I55"/>
  <c r="H61"/>
  <c r="I61" s="1"/>
  <c r="I62"/>
  <c r="H68"/>
  <c r="I68" s="1"/>
  <c r="I69"/>
  <c r="H76"/>
  <c r="I77"/>
  <c r="H86"/>
  <c r="I87"/>
  <c r="H93"/>
  <c r="I93" s="1"/>
  <c r="I94"/>
  <c r="H119"/>
  <c r="I120"/>
  <c r="H125"/>
  <c r="I125" s="1"/>
  <c r="I126"/>
  <c r="H133"/>
  <c r="I133" s="1"/>
  <c r="I134"/>
  <c r="H142"/>
  <c r="I143"/>
  <c r="H169"/>
  <c r="I170"/>
  <c r="H177"/>
  <c r="I177" s="1"/>
  <c r="I178"/>
  <c r="H192"/>
  <c r="I192" s="1"/>
  <c r="I193"/>
  <c r="H204"/>
  <c r="I204" s="1"/>
  <c r="I205"/>
  <c r="H226"/>
  <c r="I227"/>
  <c r="H251"/>
  <c r="I252"/>
  <c r="H262"/>
  <c r="I263"/>
  <c r="H281"/>
  <c r="I282"/>
  <c r="H304"/>
  <c r="I305"/>
  <c r="H322"/>
  <c r="I322" s="1"/>
  <c r="I323"/>
  <c r="G11"/>
  <c r="G28"/>
  <c r="G54"/>
  <c r="G119"/>
  <c r="G208"/>
  <c r="G266"/>
  <c r="G290"/>
  <c r="G310"/>
  <c r="G309" s="1"/>
  <c r="G326"/>
  <c r="I12"/>
  <c r="I19"/>
  <c r="I25"/>
  <c r="I33"/>
  <c r="I43"/>
  <c r="I47"/>
  <c r="I114"/>
  <c r="I200"/>
  <c r="I213"/>
  <c r="I217"/>
  <c r="I238"/>
  <c r="I246"/>
  <c r="I271"/>
  <c r="I295"/>
  <c r="I314"/>
  <c r="I330"/>
  <c r="H7"/>
  <c r="I7" s="1"/>
  <c r="I8"/>
  <c r="H28"/>
  <c r="I28" s="1"/>
  <c r="I41"/>
  <c r="I46"/>
  <c r="H50"/>
  <c r="I51"/>
  <c r="H65"/>
  <c r="I65" s="1"/>
  <c r="I66"/>
  <c r="H71"/>
  <c r="I71" s="1"/>
  <c r="I72"/>
  <c r="H82"/>
  <c r="I83"/>
  <c r="H90"/>
  <c r="I90" s="1"/>
  <c r="I91"/>
  <c r="H98"/>
  <c r="I98" s="1"/>
  <c r="I99"/>
  <c r="H116"/>
  <c r="I116" s="1"/>
  <c r="I117"/>
  <c r="H129"/>
  <c r="I129" s="1"/>
  <c r="I130"/>
  <c r="H136"/>
  <c r="I136" s="1"/>
  <c r="I137"/>
  <c r="H145"/>
  <c r="I145" s="1"/>
  <c r="I146"/>
  <c r="H174"/>
  <c r="I174" s="1"/>
  <c r="I175"/>
  <c r="H182"/>
  <c r="I183"/>
  <c r="H196"/>
  <c r="I196" s="1"/>
  <c r="I197"/>
  <c r="H208"/>
  <c r="I209"/>
  <c r="H231"/>
  <c r="I232"/>
  <c r="H256"/>
  <c r="I257"/>
  <c r="H290"/>
  <c r="I291"/>
  <c r="H310"/>
  <c r="I311"/>
  <c r="H326"/>
  <c r="I326" s="1"/>
  <c r="I327"/>
  <c r="G321"/>
  <c r="I15"/>
  <c r="I24"/>
  <c r="I29"/>
  <c r="I58"/>
  <c r="I103"/>
  <c r="I106"/>
  <c r="I111"/>
  <c r="I122"/>
  <c r="I153"/>
  <c r="I156"/>
  <c r="I159"/>
  <c r="I187"/>
  <c r="I190"/>
  <c r="I202"/>
  <c r="I216"/>
  <c r="I221"/>
  <c r="I242"/>
  <c r="I248"/>
  <c r="I267"/>
  <c r="I277"/>
  <c r="I300"/>
  <c r="I317"/>
  <c r="I332"/>
  <c r="H266"/>
  <c r="H237"/>
  <c r="H199"/>
  <c r="I199" s="1"/>
  <c r="H185"/>
  <c r="I185" s="1"/>
  <c r="H89"/>
  <c r="I89" s="1"/>
  <c r="H11"/>
  <c r="I11" s="1"/>
  <c r="H53"/>
  <c r="H173"/>
  <c r="G320"/>
  <c r="G319" s="1"/>
  <c r="G308"/>
  <c r="G307" s="1"/>
  <c r="G302"/>
  <c r="G280"/>
  <c r="G279" s="1"/>
  <c r="G289"/>
  <c r="G288" s="1"/>
  <c r="G287" s="1"/>
  <c r="G250"/>
  <c r="G261"/>
  <c r="G255"/>
  <c r="G265"/>
  <c r="G260" s="1"/>
  <c r="G237"/>
  <c r="G236" s="1"/>
  <c r="G230"/>
  <c r="G225"/>
  <c r="G224" s="1"/>
  <c r="G23"/>
  <c r="G254"/>
  <c r="G229"/>
  <c r="G207"/>
  <c r="G195"/>
  <c r="G172"/>
  <c r="G109"/>
  <c r="G108" s="1"/>
  <c r="G80"/>
  <c r="G74"/>
  <c r="G6"/>
  <c r="G5" s="1"/>
  <c r="G49"/>
  <c r="G45"/>
  <c r="G53"/>
  <c r="G180" l="1"/>
  <c r="G259"/>
  <c r="I142"/>
  <c r="H141"/>
  <c r="I141" s="1"/>
  <c r="H124"/>
  <c r="H321"/>
  <c r="I321" s="1"/>
  <c r="H97"/>
  <c r="I97" s="1"/>
  <c r="H23"/>
  <c r="I119"/>
  <c r="H172"/>
  <c r="I172" s="1"/>
  <c r="I173"/>
  <c r="H236"/>
  <c r="I237"/>
  <c r="H320"/>
  <c r="H309"/>
  <c r="I310"/>
  <c r="H289"/>
  <c r="I290"/>
  <c r="H255"/>
  <c r="I256"/>
  <c r="H230"/>
  <c r="I231"/>
  <c r="H207"/>
  <c r="I207" s="1"/>
  <c r="I208"/>
  <c r="H181"/>
  <c r="I182"/>
  <c r="H81"/>
  <c r="I82"/>
  <c r="H49"/>
  <c r="I49" s="1"/>
  <c r="I50"/>
  <c r="H6"/>
  <c r="I23"/>
  <c r="H195"/>
  <c r="I195" s="1"/>
  <c r="I45"/>
  <c r="H109"/>
  <c r="I109" s="1"/>
  <c r="I53"/>
  <c r="I124"/>
  <c r="H265"/>
  <c r="I265" s="1"/>
  <c r="I266"/>
  <c r="H303"/>
  <c r="I304"/>
  <c r="H280"/>
  <c r="H279" s="1"/>
  <c r="I281"/>
  <c r="H261"/>
  <c r="I262"/>
  <c r="H250"/>
  <c r="I250" s="1"/>
  <c r="I251"/>
  <c r="H225"/>
  <c r="I226"/>
  <c r="H168"/>
  <c r="I168" s="1"/>
  <c r="I169"/>
  <c r="H85"/>
  <c r="I85" s="1"/>
  <c r="I86"/>
  <c r="H75"/>
  <c r="I76"/>
  <c r="I54"/>
  <c r="G235"/>
  <c r="G22"/>
  <c r="G21" s="1"/>
  <c r="G4"/>
  <c r="H5" l="1"/>
  <c r="I6"/>
  <c r="I81"/>
  <c r="H80"/>
  <c r="I80" s="1"/>
  <c r="I181"/>
  <c r="H180"/>
  <c r="I180" s="1"/>
  <c r="H229"/>
  <c r="I229" s="1"/>
  <c r="I230"/>
  <c r="H74"/>
  <c r="I74" s="1"/>
  <c r="I75"/>
  <c r="H224"/>
  <c r="I224" s="1"/>
  <c r="I225"/>
  <c r="I261"/>
  <c r="H260"/>
  <c r="I279"/>
  <c r="I280"/>
  <c r="H302"/>
  <c r="I302" s="1"/>
  <c r="I303"/>
  <c r="H108"/>
  <c r="I108" s="1"/>
  <c r="H22"/>
  <c r="H254"/>
  <c r="I254" s="1"/>
  <c r="I255"/>
  <c r="H288"/>
  <c r="I289"/>
  <c r="H308"/>
  <c r="I309"/>
  <c r="H319"/>
  <c r="I319" s="1"/>
  <c r="I320"/>
  <c r="H235"/>
  <c r="I236"/>
  <c r="I140"/>
  <c r="G234"/>
  <c r="G334" s="1"/>
  <c r="I22" l="1"/>
  <c r="H21"/>
  <c r="H259"/>
  <c r="I259" s="1"/>
  <c r="I260"/>
  <c r="H234"/>
  <c r="I234" s="1"/>
  <c r="I235"/>
  <c r="H307"/>
  <c r="I307" s="1"/>
  <c r="I308"/>
  <c r="H287"/>
  <c r="I287" s="1"/>
  <c r="I288"/>
  <c r="H4"/>
  <c r="I4" s="1"/>
  <c r="I5"/>
  <c r="H334" l="1"/>
  <c r="I334" s="1"/>
  <c r="I21"/>
</calcChain>
</file>

<file path=xl/sharedStrings.xml><?xml version="1.0" encoding="utf-8"?>
<sst xmlns="http://schemas.openxmlformats.org/spreadsheetml/2006/main" count="1993" uniqueCount="281">
  <si>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</si>
  <si>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</si>
  <si>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</si>
  <si>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</si>
  <si>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</si>
  <si>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</si>
  <si>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</si>
  <si>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</si>
  <si>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</si>
  <si>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</si>
  <si>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</si>
  <si>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</si>
  <si>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</si>
  <si>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</si>
  <si>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</si>
  <si>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</si>
  <si>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</si>
  <si>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</si>
  <si>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</si>
  <si>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</si>
  <si>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</si>
  <si>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</si>
  <si>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</si>
  <si>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</si>
  <si>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</si>
  <si>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</si>
  <si>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</si>
  <si>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</si>
  <si>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</si>
  <si>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</si>
  <si>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</si>
  <si>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</si>
  <si>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</si>
  <si>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</si>
  <si>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</si>
  <si>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</si>
  <si>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</si>
  <si>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</si>
  <si>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</si>
  <si>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</si>
  <si>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</si>
  <si>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</si>
  <si>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</si>
  <si>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</si>
  <si>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</si>
  <si>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</si>
  <si>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</si>
  <si>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</si>
  <si>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</si>
  <si>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</si>
  <si>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</si>
  <si>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</si>
  <si>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</si>
  <si>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</si>
  <si>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</si>
  <si>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</si>
  <si>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</si>
  <si>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</si>
  <si>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</si>
  <si>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</si>
  <si>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</si>
  <si>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</si>
  <si>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</si>
  <si>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</si>
  <si>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</si>
  <si>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</si>
  <si>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</si>
  <si>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</si>
  <si>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</si>
  <si>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</si>
  <si>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</si>
  <si>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</si>
  <si>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</si>
  <si>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</si>
  <si>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</si>
  <si>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</si>
  <si>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</si>
  <si>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</si>
  <si>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</si>
  <si>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</si>
  <si>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</si>
  <si>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</si>
  <si>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</si>
  <si>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</si>
  <si>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</si>
  <si>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</si>
  <si>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0211206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</si>
  <si>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</si>
  <si>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</si>
  <si>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</si>
  <si>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</si>
  <si>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</si>
  <si>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</si>
  <si>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</si>
  <si>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</si>
  <si>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</si>
  <si>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</si>
  <si>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</si>
  <si>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</si>
  <si>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</si>
  <si>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</si>
  <si>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</si>
  <si>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</si>
  <si>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</si>
  <si>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</si>
  <si>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</si>
  <si>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</si>
  <si>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</si>
  <si>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</si>
  <si>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</si>
  <si>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</si>
  <si>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</si>
  <si>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</si>
  <si>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</si>
  <si>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</si>
  <si>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</si>
  <si>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</si>
  <si>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</si>
  <si>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</si>
  <si>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</si>
  <si>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</si>
  <si>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</si>
  <si>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</si>
  <si>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</si>
  <si>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</si>
  <si>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</si>
  <si>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</si>
  <si>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</si>
  <si>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</si>
  <si>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</si>
  <si>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</si>
  <si>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</si>
  <si>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</si>
  <si>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</si>
  <si>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</si>
  <si>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</si>
  <si>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</si>
  <si>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</si>
  <si>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</si>
  <si>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</si>
  <si>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</si>
  <si>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</si>
  <si>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</si>
  <si>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</si>
  <si>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</si>
  <si>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</si>
  <si>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</si>
  <si>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</si>
  <si>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</si>
  <si>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</si>
  <si>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</si>
  <si>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</si>
  <si>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</si>
  <si>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</si>
  <si>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</si>
  <si>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</si>
  <si>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</si>
  <si>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</si>
  <si>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</si>
  <si>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</si>
  <si>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</si>
  <si>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</si>
  <si>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</si>
  <si>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</si>
  <si>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</si>
  <si>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</si>
  <si>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</si>
  <si>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</si>
  <si>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</si>
  <si>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</si>
  <si>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</si>
  <si>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</si>
  <si>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</si>
  <si>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</si>
  <si>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</si>
  <si>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</si>
  <si>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</si>
  <si>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</si>
  <si>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</si>
  <si>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</si>
  <si>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</si>
  <si>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</si>
  <si>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</si>
  <si>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</si>
  <si>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</si>
  <si>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</si>
  <si>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</si>
  <si>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</si>
  <si>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</si>
  <si>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</si>
  <si>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</si>
  <si>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</si>
  <si>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</si>
  <si>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</si>
  <si>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</si>
  <si>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</si>
  <si>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</si>
  <si>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</si>
  <si>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</si>
  <si>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</si>
  <si>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</si>
  <si>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</si>
  <si>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</si>
  <si>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</si>
  <si>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</si>
  <si>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</si>
  <si>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</si>
  <si>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</si>
  <si>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</si>
  <si>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</si>
  <si>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</si>
  <si>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</si>
  <si>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</si>
  <si>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</si>
  <si>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</si>
  <si>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</si>
  <si>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</si>
  <si>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</si>
  <si>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</si>
  <si>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</si>
  <si>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</si>
  <si>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</si>
  <si>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</si>
  <si>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</si>
  <si>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</si>
  <si>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</si>
  <si>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</si>
  <si>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</si>
  <si>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</si>
  <si>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</si>
  <si>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</si>
  <si>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</si>
  <si>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</si>
  <si>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</si>
  <si>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</si>
  <si>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</si>
  <si>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</si>
  <si>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</si>
  <si>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</si>
  <si>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</si>
  <si>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</si>
  <si>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</si>
  <si>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</si>
  <si>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</si>
  <si>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</si>
  <si>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</si>
  <si>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</si>
  <si>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</si>
  <si>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</si>
  <si>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</si>
  <si>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</si>
  <si>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</si>
  <si>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</si>
  <si>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</si>
  <si>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</si>
  <si>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</si>
  <si>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</si>
  <si>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</si>
  <si>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</si>
  <si>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</si>
  <si>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</si>
  <si>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</si>
  <si>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</si>
  <si>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</si>
  <si>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</si>
  <si>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</si>
  <si>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</si>
  <si>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</si>
  <si>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</si>
  <si>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</si>
  <si>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</si>
  <si>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АНАЛИЗ ИСПОЛНЕНИЯ СВОДНОЙ БЮДЖЕТНОЙ РОСПИСИ 
БЮДЖЕТА ГОРОДСКОГО ОКРУГА "ГОРОД ФОКИНО" (РАСХОДЫ) 
на 01.05.2014г.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</si>
  <si>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</si>
  <si>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</si>
  <si>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</si>
  <si>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</si>
  <si>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Исполнено на
01.05.2014г.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</si>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</sst>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39"/>
  <sheetViews>
    <sheetView showGridLines="0" tabSelected="1" workbookViewId="0">
      <selection sqref="A1:I1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6384" width="9.140625" style="5"/>
  </cols>
  <sheetData>
    <row r="1" spans="1:19" s="28" customFormat="1" ht="48.75" customHeight="1">
      <c r="A1" s="43" t="s">
        <v>271</v>
      </c>
      <c r="B1" s="43"/>
      <c r="C1" s="43"/>
      <c r="D1" s="43"/>
      <c r="E1" s="43"/>
      <c r="F1" s="43"/>
      <c r="G1" s="43"/>
      <c r="H1" s="43"/>
      <c r="I1" s="43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44"/>
      <c r="B2" s="44"/>
      <c r="C2" s="44"/>
      <c r="D2" s="44"/>
      <c r="E2" s="44"/>
      <c r="F2" s="44"/>
      <c r="G2" s="44"/>
      <c r="H2" s="12" t="s">
        <v>267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263</v>
      </c>
      <c r="H3" s="6" t="s">
        <v>276</v>
      </c>
      <c r="I3" s="9" t="s">
        <v>264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471456.09</v>
      </c>
      <c r="I4" s="29">
        <f>H4/G4*100</f>
        <v>30.83607155681397</v>
      </c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471456.09</v>
      </c>
      <c r="I5" s="29">
        <f t="shared" ref="I5:I68" si="0">H5/G5*100</f>
        <v>30.83607155681397</v>
      </c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471456.09</v>
      </c>
      <c r="I6" s="29">
        <f t="shared" si="0"/>
        <v>30.83607155681397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266186.2</v>
      </c>
      <c r="I7" s="29">
        <f t="shared" si="0"/>
        <v>28.671097884239021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266186.2</v>
      </c>
      <c r="I8" s="29">
        <f t="shared" si="0"/>
        <v>28.671097884239021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203737.2</v>
      </c>
      <c r="I9" s="29">
        <f t="shared" si="0"/>
        <v>28.571997543004436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62449</v>
      </c>
      <c r="I10" s="29">
        <f t="shared" si="0"/>
        <v>28.999243082095411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205269.89</v>
      </c>
      <c r="I11" s="29">
        <f t="shared" si="0"/>
        <v>34.183276214075654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145509.16</v>
      </c>
      <c r="I12" s="29">
        <f t="shared" si="0"/>
        <v>28.419757812500002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109845.16</v>
      </c>
      <c r="I13" s="29">
        <f t="shared" si="0"/>
        <v>28.021724489795918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35664</v>
      </c>
      <c r="I14" s="29">
        <f t="shared" si="0"/>
        <v>29.720000000000002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59744</v>
      </c>
      <c r="I15" s="29">
        <f t="shared" si="0"/>
        <v>67.661781693809601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4000</v>
      </c>
      <c r="I16" s="29">
        <f t="shared" si="0"/>
        <v>33.333333333333329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</f>
        <v>50744</v>
      </c>
      <c r="H17" s="14">
        <v>50744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</f>
        <v>25554</v>
      </c>
      <c r="H18" s="14">
        <v>5000</v>
      </c>
      <c r="I18" s="29">
        <f t="shared" si="0"/>
        <v>19.566408390075917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16.73</v>
      </c>
      <c r="I19" s="29">
        <f t="shared" si="0"/>
        <v>8.3650000000000002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16.73</v>
      </c>
      <c r="I20" s="29">
        <f t="shared" si="0"/>
        <v>8.3650000000000002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G22+G74+G80+G108+G140+G172+G180+G224+G229</f>
        <v>155212132</v>
      </c>
      <c r="H21" s="14">
        <f>H22+H74+H80+H108+H140+H172+H180+H224+H229</f>
        <v>50909487.130000003</v>
      </c>
      <c r="I21" s="29">
        <f t="shared" si="0"/>
        <v>32.799940619332517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G23+G45+G49+G53</f>
        <v>12388893</v>
      </c>
      <c r="H22" s="14">
        <f>H23+H45+H49+H53</f>
        <v>3548870.5100000002</v>
      </c>
      <c r="I22" s="29">
        <f t="shared" si="0"/>
        <v>28.645582054829276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9810037</v>
      </c>
      <c r="H23" s="14">
        <f>H24+H28</f>
        <v>3263125.9000000004</v>
      </c>
      <c r="I23" s="29">
        <f t="shared" si="0"/>
        <v>33.263135500916057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254241.18</v>
      </c>
      <c r="I24" s="29">
        <f t="shared" si="0"/>
        <v>25.47432790029147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254241.18</v>
      </c>
      <c r="I25" s="29">
        <f t="shared" si="0"/>
        <v>25.47432790029147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192446.41</v>
      </c>
      <c r="I26" s="29">
        <f t="shared" si="0"/>
        <v>25.105984585198872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61794.77</v>
      </c>
      <c r="I27" s="29">
        <f t="shared" si="0"/>
        <v>26.694012345945666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G29+G33+G41+G43</f>
        <v>8812008</v>
      </c>
      <c r="H28" s="14">
        <f>H29+H33+H41+H43</f>
        <v>3008884.72</v>
      </c>
      <c r="I28" s="29">
        <f t="shared" si="0"/>
        <v>34.145279032883316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2167854.4900000002</v>
      </c>
      <c r="I29" s="29">
        <f t="shared" si="0"/>
        <v>30.28283792146329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1572435.97</v>
      </c>
      <c r="I30" s="29">
        <f t="shared" si="0"/>
        <v>28.61575923566879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750</v>
      </c>
      <c r="I31" s="29">
        <f t="shared" si="0"/>
        <v>17.857142857142858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594668.52</v>
      </c>
      <c r="I32" s="29">
        <f t="shared" si="0"/>
        <v>35.834414187491333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G34+G35+G36+G37+G38+G39+G40</f>
        <v>1533418</v>
      </c>
      <c r="H33" s="14">
        <f>H34+H35+H36+H37+H38+H39+H40</f>
        <v>725580.89</v>
      </c>
      <c r="I33" s="29">
        <f t="shared" si="0"/>
        <v>47.317880056188208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v>231000</v>
      </c>
      <c r="H34" s="14">
        <v>77204.960000000006</v>
      </c>
      <c r="I34" s="29">
        <f t="shared" si="0"/>
        <v>33.422060606060612</v>
      </c>
    </row>
    <row r="35" spans="1:9" outlineLevel="5">
      <c r="A35" s="3" t="s">
        <v>47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48</v>
      </c>
      <c r="G35" s="13">
        <v>832000</v>
      </c>
      <c r="H35" s="14">
        <v>456436.47999999998</v>
      </c>
      <c r="I35" s="29">
        <f t="shared" si="0"/>
        <v>54.86015384615385</v>
      </c>
    </row>
    <row r="36" spans="1:9" ht="25.5" outlineLevel="5">
      <c r="A36" s="3" t="s">
        <v>49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50</v>
      </c>
      <c r="G36" s="13">
        <f>90000-11000</f>
        <v>79000</v>
      </c>
      <c r="H36" s="14">
        <v>33604</v>
      </c>
      <c r="I36" s="29">
        <f t="shared" si="0"/>
        <v>42.536708860759489</v>
      </c>
    </row>
    <row r="37" spans="1:9" outlineLevel="5">
      <c r="A37" s="3" t="s">
        <v>29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30</v>
      </c>
      <c r="G37" s="13">
        <f>110000-2000</f>
        <v>108000</v>
      </c>
      <c r="H37" s="14">
        <v>38030.050000000003</v>
      </c>
      <c r="I37" s="29">
        <f t="shared" si="0"/>
        <v>35.213009259259266</v>
      </c>
    </row>
    <row r="38" spans="1:9" outlineLevel="5">
      <c r="A38" s="3" t="s">
        <v>35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36</v>
      </c>
      <c r="G38" s="13">
        <f>2000+3517</f>
        <v>5517</v>
      </c>
      <c r="H38" s="14">
        <v>5516.4</v>
      </c>
      <c r="I38" s="29">
        <f t="shared" si="0"/>
        <v>99.989124524197919</v>
      </c>
    </row>
    <row r="39" spans="1:9" ht="16.5" customHeight="1" outlineLevel="5">
      <c r="A39" s="3" t="s">
        <v>51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52</v>
      </c>
      <c r="G39" s="13">
        <v>32434</v>
      </c>
      <c r="H39" s="14">
        <v>32432.9</v>
      </c>
      <c r="I39" s="29">
        <f t="shared" si="0"/>
        <v>99.996608497255963</v>
      </c>
    </row>
    <row r="40" spans="1:9" ht="25.5" outlineLevel="5">
      <c r="A40" s="3" t="s">
        <v>31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32</v>
      </c>
      <c r="G40" s="13">
        <v>245467</v>
      </c>
      <c r="H40" s="14">
        <v>82356.100000000006</v>
      </c>
      <c r="I40" s="29">
        <f t="shared" si="0"/>
        <v>33.550782793613806</v>
      </c>
    </row>
    <row r="41" spans="1:9" ht="25.5" outlineLevel="4">
      <c r="A41" s="3" t="s">
        <v>53</v>
      </c>
      <c r="B41" s="4" t="s">
        <v>38</v>
      </c>
      <c r="C41" s="4" t="s">
        <v>40</v>
      </c>
      <c r="D41" s="4" t="s">
        <v>44</v>
      </c>
      <c r="E41" s="4" t="s">
        <v>54</v>
      </c>
      <c r="F41" s="4" t="s">
        <v>10</v>
      </c>
      <c r="G41" s="13">
        <f>G42</f>
        <v>107320</v>
      </c>
      <c r="H41" s="14">
        <f>H42</f>
        <v>107317</v>
      </c>
      <c r="I41" s="29">
        <f t="shared" si="0"/>
        <v>99.997204621692134</v>
      </c>
    </row>
    <row r="42" spans="1:9" outlineLevel="5">
      <c r="A42" s="3" t="s">
        <v>35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36</v>
      </c>
      <c r="G42" s="13">
        <f>22620+84700</f>
        <v>107320</v>
      </c>
      <c r="H42" s="14">
        <v>107317</v>
      </c>
      <c r="I42" s="29">
        <f t="shared" si="0"/>
        <v>99.997204621692134</v>
      </c>
    </row>
    <row r="43" spans="1:9" ht="25.5" outlineLevel="4">
      <c r="A43" s="3" t="s">
        <v>33</v>
      </c>
      <c r="B43" s="4" t="s">
        <v>38</v>
      </c>
      <c r="C43" s="4" t="s">
        <v>40</v>
      </c>
      <c r="D43" s="4" t="s">
        <v>44</v>
      </c>
      <c r="E43" s="4" t="s">
        <v>34</v>
      </c>
      <c r="F43" s="4" t="s">
        <v>10</v>
      </c>
      <c r="G43" s="13">
        <f>G44</f>
        <v>12580</v>
      </c>
      <c r="H43" s="14">
        <f>H44</f>
        <v>8132.34</v>
      </c>
      <c r="I43" s="29">
        <f t="shared" si="0"/>
        <v>64.644992050874407</v>
      </c>
    </row>
    <row r="44" spans="1:9" outlineLevel="5">
      <c r="A44" s="3" t="s">
        <v>35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36</v>
      </c>
      <c r="G44" s="13">
        <f>35200-22620</f>
        <v>12580</v>
      </c>
      <c r="H44" s="14">
        <v>8132.34</v>
      </c>
      <c r="I44" s="29">
        <f t="shared" si="0"/>
        <v>64.644992050874407</v>
      </c>
    </row>
    <row r="45" spans="1:9" ht="25.5" outlineLevel="2">
      <c r="A45" s="3" t="s">
        <v>55</v>
      </c>
      <c r="B45" s="4" t="s">
        <v>38</v>
      </c>
      <c r="C45" s="4" t="s">
        <v>56</v>
      </c>
      <c r="D45" s="4" t="s">
        <v>9</v>
      </c>
      <c r="E45" s="4" t="s">
        <v>10</v>
      </c>
      <c r="F45" s="4" t="s">
        <v>10</v>
      </c>
      <c r="G45" s="13">
        <f t="shared" ref="G45:H47" si="1">G46</f>
        <v>100000</v>
      </c>
      <c r="H45" s="14">
        <f t="shared" si="1"/>
        <v>0</v>
      </c>
      <c r="I45" s="29">
        <f t="shared" si="0"/>
        <v>0</v>
      </c>
    </row>
    <row r="46" spans="1:9" ht="25.5" outlineLevel="3">
      <c r="A46" s="3" t="s">
        <v>57</v>
      </c>
      <c r="B46" s="4" t="s">
        <v>38</v>
      </c>
      <c r="C46" s="4" t="s">
        <v>56</v>
      </c>
      <c r="D46" s="4" t="s">
        <v>58</v>
      </c>
      <c r="E46" s="4" t="s">
        <v>10</v>
      </c>
      <c r="F46" s="4" t="s">
        <v>10</v>
      </c>
      <c r="G46" s="13">
        <f t="shared" si="1"/>
        <v>100000</v>
      </c>
      <c r="H46" s="14">
        <f t="shared" si="1"/>
        <v>0</v>
      </c>
      <c r="I46" s="29">
        <f t="shared" si="0"/>
        <v>0</v>
      </c>
    </row>
    <row r="47" spans="1:9" outlineLevel="4">
      <c r="A47" s="3" t="s">
        <v>59</v>
      </c>
      <c r="B47" s="4" t="s">
        <v>38</v>
      </c>
      <c r="C47" s="4" t="s">
        <v>56</v>
      </c>
      <c r="D47" s="4" t="s">
        <v>58</v>
      </c>
      <c r="E47" s="4" t="s">
        <v>60</v>
      </c>
      <c r="F47" s="4" t="s">
        <v>10</v>
      </c>
      <c r="G47" s="13">
        <f t="shared" si="1"/>
        <v>100000</v>
      </c>
      <c r="H47" s="14">
        <f t="shared" si="1"/>
        <v>0</v>
      </c>
      <c r="I47" s="29">
        <f t="shared" si="0"/>
        <v>0</v>
      </c>
    </row>
    <row r="48" spans="1:9" outlineLevel="5">
      <c r="A48" s="3" t="s">
        <v>35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36</v>
      </c>
      <c r="G48" s="13">
        <v>100000</v>
      </c>
      <c r="H48" s="14">
        <v>0</v>
      </c>
      <c r="I48" s="29">
        <f t="shared" si="0"/>
        <v>0</v>
      </c>
    </row>
    <row r="49" spans="1:9" outlineLevel="2">
      <c r="A49" s="3" t="s">
        <v>61</v>
      </c>
      <c r="B49" s="4" t="s">
        <v>38</v>
      </c>
      <c r="C49" s="4" t="s">
        <v>62</v>
      </c>
      <c r="D49" s="4" t="s">
        <v>9</v>
      </c>
      <c r="E49" s="4" t="s">
        <v>10</v>
      </c>
      <c r="F49" s="4" t="s">
        <v>10</v>
      </c>
      <c r="G49" s="13">
        <f t="shared" ref="G49:H51" si="2">G50</f>
        <v>750000</v>
      </c>
      <c r="H49" s="14">
        <f t="shared" si="2"/>
        <v>0</v>
      </c>
      <c r="I49" s="29">
        <f t="shared" si="0"/>
        <v>0</v>
      </c>
    </row>
    <row r="50" spans="1:9" outlineLevel="3">
      <c r="A50" s="3" t="s">
        <v>63</v>
      </c>
      <c r="B50" s="4" t="s">
        <v>38</v>
      </c>
      <c r="C50" s="4" t="s">
        <v>62</v>
      </c>
      <c r="D50" s="4" t="s">
        <v>64</v>
      </c>
      <c r="E50" s="4" t="s">
        <v>10</v>
      </c>
      <c r="F50" s="4" t="s">
        <v>10</v>
      </c>
      <c r="G50" s="13">
        <f t="shared" si="2"/>
        <v>750000</v>
      </c>
      <c r="H50" s="14">
        <f t="shared" si="2"/>
        <v>0</v>
      </c>
      <c r="I50" s="29">
        <f t="shared" si="0"/>
        <v>0</v>
      </c>
    </row>
    <row r="51" spans="1:9" outlineLevel="4">
      <c r="A51" s="3" t="s">
        <v>65</v>
      </c>
      <c r="B51" s="4" t="s">
        <v>38</v>
      </c>
      <c r="C51" s="4" t="s">
        <v>62</v>
      </c>
      <c r="D51" s="4" t="s">
        <v>64</v>
      </c>
      <c r="E51" s="4" t="s">
        <v>66</v>
      </c>
      <c r="F51" s="4" t="s">
        <v>10</v>
      </c>
      <c r="G51" s="13">
        <f t="shared" si="2"/>
        <v>750000</v>
      </c>
      <c r="H51" s="14">
        <f t="shared" si="2"/>
        <v>0</v>
      </c>
      <c r="I51" s="29">
        <f t="shared" si="0"/>
        <v>0</v>
      </c>
    </row>
    <row r="52" spans="1:9" outlineLevel="5">
      <c r="A52" s="3" t="s">
        <v>35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36</v>
      </c>
      <c r="G52" s="13">
        <v>750000</v>
      </c>
      <c r="H52" s="14">
        <v>0</v>
      </c>
      <c r="I52" s="29">
        <f t="shared" si="0"/>
        <v>0</v>
      </c>
    </row>
    <row r="53" spans="1:9" outlineLevel="2">
      <c r="A53" s="3" t="s">
        <v>67</v>
      </c>
      <c r="B53" s="4" t="s">
        <v>38</v>
      </c>
      <c r="C53" s="4" t="s">
        <v>68</v>
      </c>
      <c r="D53" s="4" t="s">
        <v>9</v>
      </c>
      <c r="E53" s="4" t="s">
        <v>10</v>
      </c>
      <c r="F53" s="4" t="s">
        <v>10</v>
      </c>
      <c r="G53" s="13">
        <f>G54+G61+G65+G68+G71</f>
        <v>1728856</v>
      </c>
      <c r="H53" s="14">
        <f>H54+H61+H65+H68+H71</f>
        <v>285744.61000000004</v>
      </c>
      <c r="I53" s="29">
        <f t="shared" si="0"/>
        <v>16.527958950890071</v>
      </c>
    </row>
    <row r="54" spans="1:9" ht="102" outlineLevel="3">
      <c r="A54" s="3" t="s">
        <v>69</v>
      </c>
      <c r="B54" s="4" t="s">
        <v>38</v>
      </c>
      <c r="C54" s="4" t="s">
        <v>68</v>
      </c>
      <c r="D54" s="4" t="s">
        <v>70</v>
      </c>
      <c r="E54" s="4" t="s">
        <v>10</v>
      </c>
      <c r="F54" s="4" t="s">
        <v>10</v>
      </c>
      <c r="G54" s="13">
        <f>G55+G58</f>
        <v>329200</v>
      </c>
      <c r="H54" s="14">
        <f>H55+H58</f>
        <v>72182.810000000012</v>
      </c>
      <c r="I54" s="29">
        <f t="shared" si="0"/>
        <v>21.926734507897937</v>
      </c>
    </row>
    <row r="55" spans="1:9" ht="25.5" outlineLevel="4">
      <c r="A55" s="3" t="s">
        <v>17</v>
      </c>
      <c r="B55" s="4" t="s">
        <v>38</v>
      </c>
      <c r="C55" s="4" t="s">
        <v>68</v>
      </c>
      <c r="D55" s="4" t="s">
        <v>70</v>
      </c>
      <c r="E55" s="4" t="s">
        <v>18</v>
      </c>
      <c r="F55" s="4" t="s">
        <v>10</v>
      </c>
      <c r="G55" s="13">
        <f>G56+G57</f>
        <v>285399</v>
      </c>
      <c r="H55" s="14">
        <f>H56+H57</f>
        <v>69906.570000000007</v>
      </c>
      <c r="I55" s="29">
        <f t="shared" si="0"/>
        <v>24.494328992042721</v>
      </c>
    </row>
    <row r="56" spans="1:9" outlineLevel="5">
      <c r="A56" s="3" t="s">
        <v>19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20</v>
      </c>
      <c r="G56" s="13">
        <v>219200</v>
      </c>
      <c r="H56" s="14">
        <v>53967.15</v>
      </c>
      <c r="I56" s="29">
        <f t="shared" si="0"/>
        <v>24.620050182481755</v>
      </c>
    </row>
    <row r="57" spans="1:9" outlineLevel="5">
      <c r="A57" s="3" t="s">
        <v>21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22</v>
      </c>
      <c r="G57" s="13">
        <v>66199</v>
      </c>
      <c r="H57" s="14">
        <v>15939.42</v>
      </c>
      <c r="I57" s="29">
        <f t="shared" si="0"/>
        <v>24.078037432589618</v>
      </c>
    </row>
    <row r="58" spans="1:9" ht="25.5" outlineLevel="4">
      <c r="A58" s="3" t="s">
        <v>25</v>
      </c>
      <c r="B58" s="4" t="s">
        <v>38</v>
      </c>
      <c r="C58" s="4" t="s">
        <v>68</v>
      </c>
      <c r="D58" s="4" t="s">
        <v>70</v>
      </c>
      <c r="E58" s="4" t="s">
        <v>26</v>
      </c>
      <c r="F58" s="4" t="s">
        <v>10</v>
      </c>
      <c r="G58" s="13">
        <f>G59+G60</f>
        <v>43801</v>
      </c>
      <c r="H58" s="14">
        <f>H59+H60</f>
        <v>2276.2399999999998</v>
      </c>
      <c r="I58" s="29">
        <f t="shared" si="0"/>
        <v>5.1967763293075491</v>
      </c>
    </row>
    <row r="59" spans="1:9" outlineLevel="5">
      <c r="A59" s="3" t="s">
        <v>27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28</v>
      </c>
      <c r="G59" s="13">
        <v>15000</v>
      </c>
      <c r="H59" s="14">
        <v>2276.2399999999998</v>
      </c>
      <c r="I59" s="29">
        <f t="shared" si="0"/>
        <v>15.174933333333332</v>
      </c>
    </row>
    <row r="60" spans="1:9" ht="25.5" outlineLevel="5">
      <c r="A60" s="3" t="s">
        <v>31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32</v>
      </c>
      <c r="G60" s="13">
        <v>28801</v>
      </c>
      <c r="H60" s="14">
        <v>0</v>
      </c>
      <c r="I60" s="29">
        <f t="shared" si="0"/>
        <v>0</v>
      </c>
    </row>
    <row r="61" spans="1:9" ht="25.5" outlineLevel="3">
      <c r="A61" s="3" t="s">
        <v>71</v>
      </c>
      <c r="B61" s="4" t="s">
        <v>38</v>
      </c>
      <c r="C61" s="4" t="s">
        <v>68</v>
      </c>
      <c r="D61" s="4" t="s">
        <v>72</v>
      </c>
      <c r="E61" s="4" t="s">
        <v>10</v>
      </c>
      <c r="F61" s="4" t="s">
        <v>10</v>
      </c>
      <c r="G61" s="13">
        <f>G62</f>
        <v>214756</v>
      </c>
      <c r="H61" s="14">
        <f>H62</f>
        <v>107047.47</v>
      </c>
      <c r="I61" s="29">
        <f t="shared" si="0"/>
        <v>49.846090446832683</v>
      </c>
    </row>
    <row r="62" spans="1:9" ht="25.5" outlineLevel="4">
      <c r="A62" s="3" t="s">
        <v>73</v>
      </c>
      <c r="B62" s="4" t="s">
        <v>38</v>
      </c>
      <c r="C62" s="4" t="s">
        <v>68</v>
      </c>
      <c r="D62" s="4" t="s">
        <v>72</v>
      </c>
      <c r="E62" s="4" t="s">
        <v>74</v>
      </c>
      <c r="F62" s="4" t="s">
        <v>10</v>
      </c>
      <c r="G62" s="13">
        <f>G63+G64</f>
        <v>214756</v>
      </c>
      <c r="H62" s="14">
        <f>H63+H64</f>
        <v>107047.47</v>
      </c>
      <c r="I62" s="29">
        <f t="shared" si="0"/>
        <v>49.846090446832683</v>
      </c>
    </row>
    <row r="63" spans="1:9" ht="25.5" outlineLevel="5">
      <c r="A63" s="3" t="s">
        <v>49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50</v>
      </c>
      <c r="G63" s="13">
        <v>96654</v>
      </c>
      <c r="H63" s="14">
        <v>96654</v>
      </c>
      <c r="I63" s="29">
        <f t="shared" si="0"/>
        <v>100</v>
      </c>
    </row>
    <row r="64" spans="1:9" outlineLevel="5">
      <c r="A64" s="3" t="s">
        <v>35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36</v>
      </c>
      <c r="G64" s="13">
        <f>104756+13346</f>
        <v>118102</v>
      </c>
      <c r="H64" s="14">
        <v>10393.469999999999</v>
      </c>
      <c r="I64" s="29">
        <f t="shared" si="0"/>
        <v>8.8004182825015658</v>
      </c>
    </row>
    <row r="65" spans="1:9" outlineLevel="3">
      <c r="A65" s="3" t="s">
        <v>75</v>
      </c>
      <c r="B65" s="4" t="s">
        <v>38</v>
      </c>
      <c r="C65" s="4" t="s">
        <v>68</v>
      </c>
      <c r="D65" s="4" t="s">
        <v>76</v>
      </c>
      <c r="E65" s="4" t="s">
        <v>10</v>
      </c>
      <c r="F65" s="4" t="s">
        <v>10</v>
      </c>
      <c r="G65" s="13">
        <f>G66</f>
        <v>160000</v>
      </c>
      <c r="H65" s="14">
        <f>H66</f>
        <v>80541.440000000002</v>
      </c>
      <c r="I65" s="29">
        <f t="shared" si="0"/>
        <v>50.338400000000007</v>
      </c>
    </row>
    <row r="66" spans="1:9" ht="25.5" outlineLevel="4">
      <c r="A66" s="3" t="s">
        <v>33</v>
      </c>
      <c r="B66" s="4" t="s">
        <v>38</v>
      </c>
      <c r="C66" s="4" t="s">
        <v>68</v>
      </c>
      <c r="D66" s="4" t="s">
        <v>76</v>
      </c>
      <c r="E66" s="4" t="s">
        <v>34</v>
      </c>
      <c r="F66" s="4" t="s">
        <v>10</v>
      </c>
      <c r="G66" s="13">
        <f>G67</f>
        <v>160000</v>
      </c>
      <c r="H66" s="14">
        <f>H67</f>
        <v>80541.440000000002</v>
      </c>
      <c r="I66" s="29">
        <f t="shared" si="0"/>
        <v>50.338400000000007</v>
      </c>
    </row>
    <row r="67" spans="1:9" outlineLevel="5">
      <c r="A67" s="3" t="s">
        <v>35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36</v>
      </c>
      <c r="G67" s="13">
        <v>160000</v>
      </c>
      <c r="H67" s="14">
        <v>80541.440000000002</v>
      </c>
      <c r="I67" s="29">
        <f t="shared" si="0"/>
        <v>50.338400000000007</v>
      </c>
    </row>
    <row r="68" spans="1:9" ht="25.5" outlineLevel="3">
      <c r="A68" s="3" t="s">
        <v>77</v>
      </c>
      <c r="B68" s="4" t="s">
        <v>38</v>
      </c>
      <c r="C68" s="4" t="s">
        <v>68</v>
      </c>
      <c r="D68" s="4" t="s">
        <v>78</v>
      </c>
      <c r="E68" s="4" t="s">
        <v>10</v>
      </c>
      <c r="F68" s="4" t="s">
        <v>10</v>
      </c>
      <c r="G68" s="13">
        <f>G69</f>
        <v>924900</v>
      </c>
      <c r="H68" s="14">
        <f>H69</f>
        <v>0</v>
      </c>
      <c r="I68" s="29">
        <f t="shared" si="0"/>
        <v>0</v>
      </c>
    </row>
    <row r="69" spans="1:9" ht="25.5" outlineLevel="4">
      <c r="A69" s="3" t="s">
        <v>25</v>
      </c>
      <c r="B69" s="4" t="s">
        <v>38</v>
      </c>
      <c r="C69" s="4" t="s">
        <v>68</v>
      </c>
      <c r="D69" s="4" t="s">
        <v>78</v>
      </c>
      <c r="E69" s="4" t="s">
        <v>26</v>
      </c>
      <c r="F69" s="4" t="s">
        <v>10</v>
      </c>
      <c r="G69" s="13">
        <f>G70</f>
        <v>924900</v>
      </c>
      <c r="H69" s="14">
        <f>H70</f>
        <v>0</v>
      </c>
      <c r="I69" s="29">
        <f t="shared" ref="I69:I133" si="3">H69/G69*100</f>
        <v>0</v>
      </c>
    </row>
    <row r="70" spans="1:9" ht="25.5" outlineLevel="5">
      <c r="A70" s="3" t="s">
        <v>49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50</v>
      </c>
      <c r="G70" s="13">
        <v>924900</v>
      </c>
      <c r="H70" s="14">
        <v>0</v>
      </c>
      <c r="I70" s="29">
        <f t="shared" si="3"/>
        <v>0</v>
      </c>
    </row>
    <row r="71" spans="1:9" ht="25.5" outlineLevel="3">
      <c r="A71" s="3" t="s">
        <v>79</v>
      </c>
      <c r="B71" s="4" t="s">
        <v>38</v>
      </c>
      <c r="C71" s="4" t="s">
        <v>68</v>
      </c>
      <c r="D71" s="4" t="s">
        <v>80</v>
      </c>
      <c r="E71" s="4" t="s">
        <v>10</v>
      </c>
      <c r="F71" s="4" t="s">
        <v>10</v>
      </c>
      <c r="G71" s="13">
        <f>G72</f>
        <v>100000</v>
      </c>
      <c r="H71" s="14">
        <f>H72</f>
        <v>25972.89</v>
      </c>
      <c r="I71" s="29">
        <f t="shared" si="3"/>
        <v>25.97289</v>
      </c>
    </row>
    <row r="72" spans="1:9" ht="25.5" outlineLevel="4">
      <c r="A72" s="3" t="s">
        <v>25</v>
      </c>
      <c r="B72" s="4" t="s">
        <v>38</v>
      </c>
      <c r="C72" s="4" t="s">
        <v>68</v>
      </c>
      <c r="D72" s="4" t="s">
        <v>80</v>
      </c>
      <c r="E72" s="4" t="s">
        <v>26</v>
      </c>
      <c r="F72" s="4" t="s">
        <v>10</v>
      </c>
      <c r="G72" s="13">
        <f>G73</f>
        <v>100000</v>
      </c>
      <c r="H72" s="14">
        <f>H73</f>
        <v>25972.89</v>
      </c>
      <c r="I72" s="29">
        <f t="shared" si="3"/>
        <v>25.97289</v>
      </c>
    </row>
    <row r="73" spans="1:9" ht="25.5" outlineLevel="5">
      <c r="A73" s="3" t="s">
        <v>49</v>
      </c>
      <c r="B73" s="4" t="s">
        <v>38</v>
      </c>
      <c r="C73" s="4" t="s">
        <v>68</v>
      </c>
      <c r="D73" s="4" t="s">
        <v>80</v>
      </c>
      <c r="E73" s="4" t="s">
        <v>26</v>
      </c>
      <c r="F73" s="4" t="s">
        <v>50</v>
      </c>
      <c r="G73" s="13">
        <v>100000</v>
      </c>
      <c r="H73" s="14">
        <v>25972.89</v>
      </c>
      <c r="I73" s="29">
        <f t="shared" si="3"/>
        <v>25.97289</v>
      </c>
    </row>
    <row r="74" spans="1:9" outlineLevel="1">
      <c r="A74" s="3" t="s">
        <v>81</v>
      </c>
      <c r="B74" s="4" t="s">
        <v>38</v>
      </c>
      <c r="C74" s="4" t="s">
        <v>82</v>
      </c>
      <c r="D74" s="4" t="s">
        <v>9</v>
      </c>
      <c r="E74" s="4" t="s">
        <v>10</v>
      </c>
      <c r="F74" s="4" t="s">
        <v>10</v>
      </c>
      <c r="G74" s="13">
        <f t="shared" ref="G74:H76" si="4">G75</f>
        <v>393837</v>
      </c>
      <c r="H74" s="14">
        <f t="shared" si="4"/>
        <v>103634.89</v>
      </c>
      <c r="I74" s="29">
        <f t="shared" si="3"/>
        <v>26.314157887654027</v>
      </c>
    </row>
    <row r="75" spans="1:9" ht="25.5" outlineLevel="2">
      <c r="A75" s="3" t="s">
        <v>83</v>
      </c>
      <c r="B75" s="4" t="s">
        <v>38</v>
      </c>
      <c r="C75" s="4" t="s">
        <v>84</v>
      </c>
      <c r="D75" s="4" t="s">
        <v>9</v>
      </c>
      <c r="E75" s="4" t="s">
        <v>10</v>
      </c>
      <c r="F75" s="4" t="s">
        <v>10</v>
      </c>
      <c r="G75" s="13">
        <f t="shared" si="4"/>
        <v>393837</v>
      </c>
      <c r="H75" s="14">
        <f t="shared" si="4"/>
        <v>103634.89</v>
      </c>
      <c r="I75" s="29">
        <f t="shared" si="3"/>
        <v>26.314157887654027</v>
      </c>
    </row>
    <row r="76" spans="1:9" ht="38.25" outlineLevel="3">
      <c r="A76" s="3" t="s">
        <v>85</v>
      </c>
      <c r="B76" s="4" t="s">
        <v>38</v>
      </c>
      <c r="C76" s="4" t="s">
        <v>84</v>
      </c>
      <c r="D76" s="4" t="s">
        <v>86</v>
      </c>
      <c r="E76" s="4" t="s">
        <v>10</v>
      </c>
      <c r="F76" s="4" t="s">
        <v>10</v>
      </c>
      <c r="G76" s="13">
        <f t="shared" si="4"/>
        <v>393837</v>
      </c>
      <c r="H76" s="14">
        <f t="shared" si="4"/>
        <v>103634.89</v>
      </c>
      <c r="I76" s="29">
        <f t="shared" si="3"/>
        <v>26.314157887654027</v>
      </c>
    </row>
    <row r="77" spans="1:9" ht="25.5" outlineLevel="4">
      <c r="A77" s="3" t="s">
        <v>17</v>
      </c>
      <c r="B77" s="4" t="s">
        <v>38</v>
      </c>
      <c r="C77" s="4" t="s">
        <v>84</v>
      </c>
      <c r="D77" s="4" t="s">
        <v>86</v>
      </c>
      <c r="E77" s="4" t="s">
        <v>18</v>
      </c>
      <c r="F77" s="4" t="s">
        <v>10</v>
      </c>
      <c r="G77" s="13">
        <f>G78+G79</f>
        <v>393837</v>
      </c>
      <c r="H77" s="14">
        <f>H78+H79</f>
        <v>103634.89</v>
      </c>
      <c r="I77" s="29">
        <f t="shared" si="3"/>
        <v>26.314157887654027</v>
      </c>
    </row>
    <row r="78" spans="1:9" outlineLevel="5">
      <c r="A78" s="3" t="s">
        <v>19</v>
      </c>
      <c r="B78" s="4" t="s">
        <v>38</v>
      </c>
      <c r="C78" s="4" t="s">
        <v>84</v>
      </c>
      <c r="D78" s="4" t="s">
        <v>86</v>
      </c>
      <c r="E78" s="4" t="s">
        <v>18</v>
      </c>
      <c r="F78" s="4" t="s">
        <v>20</v>
      </c>
      <c r="G78" s="13">
        <v>302486</v>
      </c>
      <c r="H78" s="14">
        <v>83295.63</v>
      </c>
      <c r="I78" s="29">
        <f t="shared" si="3"/>
        <v>27.537019895135646</v>
      </c>
    </row>
    <row r="79" spans="1:9" outlineLevel="5">
      <c r="A79" s="3" t="s">
        <v>21</v>
      </c>
      <c r="B79" s="4" t="s">
        <v>38</v>
      </c>
      <c r="C79" s="4" t="s">
        <v>84</v>
      </c>
      <c r="D79" s="4" t="s">
        <v>86</v>
      </c>
      <c r="E79" s="4" t="s">
        <v>18</v>
      </c>
      <c r="F79" s="4" t="s">
        <v>22</v>
      </c>
      <c r="G79" s="13">
        <v>91351</v>
      </c>
      <c r="H79" s="14">
        <v>20339.259999999998</v>
      </c>
      <c r="I79" s="29">
        <f t="shared" si="3"/>
        <v>22.264956048647523</v>
      </c>
    </row>
    <row r="80" spans="1:9" outlineLevel="1">
      <c r="A80" s="3" t="s">
        <v>87</v>
      </c>
      <c r="B80" s="4" t="s">
        <v>38</v>
      </c>
      <c r="C80" s="4" t="s">
        <v>88</v>
      </c>
      <c r="D80" s="4" t="s">
        <v>9</v>
      </c>
      <c r="E80" s="4" t="s">
        <v>10</v>
      </c>
      <c r="F80" s="4" t="s">
        <v>10</v>
      </c>
      <c r="G80" s="13">
        <f>G81+G85+G89+G97</f>
        <v>15171538</v>
      </c>
      <c r="H80" s="14">
        <f>H81+H85+H89+H97</f>
        <v>4075941.98</v>
      </c>
      <c r="I80" s="29">
        <f t="shared" si="3"/>
        <v>26.865713812271373</v>
      </c>
    </row>
    <row r="81" spans="1:9" outlineLevel="2">
      <c r="A81" s="3" t="s">
        <v>89</v>
      </c>
      <c r="B81" s="4" t="s">
        <v>38</v>
      </c>
      <c r="C81" s="4" t="s">
        <v>90</v>
      </c>
      <c r="D81" s="4" t="s">
        <v>9</v>
      </c>
      <c r="E81" s="4" t="s">
        <v>10</v>
      </c>
      <c r="F81" s="4" t="s">
        <v>10</v>
      </c>
      <c r="G81" s="13">
        <f t="shared" ref="G81:H83" si="5">G82</f>
        <v>22287</v>
      </c>
      <c r="H81" s="14">
        <f t="shared" si="5"/>
        <v>0</v>
      </c>
      <c r="I81" s="29">
        <f t="shared" si="3"/>
        <v>0</v>
      </c>
    </row>
    <row r="82" spans="1:9" ht="38.25" customHeight="1" outlineLevel="3">
      <c r="A82" s="3" t="s">
        <v>91</v>
      </c>
      <c r="B82" s="4" t="s">
        <v>38</v>
      </c>
      <c r="C82" s="4" t="s">
        <v>90</v>
      </c>
      <c r="D82" s="4" t="s">
        <v>92</v>
      </c>
      <c r="E82" s="4" t="s">
        <v>10</v>
      </c>
      <c r="F82" s="4" t="s">
        <v>10</v>
      </c>
      <c r="G82" s="13">
        <f t="shared" si="5"/>
        <v>22287</v>
      </c>
      <c r="H82" s="14">
        <f t="shared" si="5"/>
        <v>0</v>
      </c>
      <c r="I82" s="29">
        <f t="shared" si="3"/>
        <v>0</v>
      </c>
    </row>
    <row r="83" spans="1:9" ht="25.5" outlineLevel="4">
      <c r="A83" s="3" t="s">
        <v>93</v>
      </c>
      <c r="B83" s="4" t="s">
        <v>38</v>
      </c>
      <c r="C83" s="4" t="s">
        <v>90</v>
      </c>
      <c r="D83" s="4" t="s">
        <v>92</v>
      </c>
      <c r="E83" s="4" t="s">
        <v>94</v>
      </c>
      <c r="F83" s="4" t="s">
        <v>10</v>
      </c>
      <c r="G83" s="13">
        <f t="shared" si="5"/>
        <v>22287</v>
      </c>
      <c r="H83" s="14">
        <f t="shared" si="5"/>
        <v>0</v>
      </c>
      <c r="I83" s="29">
        <f t="shared" si="3"/>
        <v>0</v>
      </c>
    </row>
    <row r="84" spans="1:9" ht="38.25" outlineLevel="5">
      <c r="A84" s="3" t="s">
        <v>95</v>
      </c>
      <c r="B84" s="4" t="s">
        <v>38</v>
      </c>
      <c r="C84" s="4" t="s">
        <v>90</v>
      </c>
      <c r="D84" s="4" t="s">
        <v>92</v>
      </c>
      <c r="E84" s="4" t="s">
        <v>94</v>
      </c>
      <c r="F84" s="4" t="s">
        <v>96</v>
      </c>
      <c r="G84" s="13">
        <f>287+22000</f>
        <v>22287</v>
      </c>
      <c r="H84" s="14">
        <v>0</v>
      </c>
      <c r="I84" s="29">
        <f t="shared" si="3"/>
        <v>0</v>
      </c>
    </row>
    <row r="85" spans="1:9" outlineLevel="2">
      <c r="A85" s="3" t="s">
        <v>97</v>
      </c>
      <c r="B85" s="4" t="s">
        <v>38</v>
      </c>
      <c r="C85" s="4" t="s">
        <v>98</v>
      </c>
      <c r="D85" s="4" t="s">
        <v>9</v>
      </c>
      <c r="E85" s="4" t="s">
        <v>10</v>
      </c>
      <c r="F85" s="4" t="s">
        <v>10</v>
      </c>
      <c r="G85" s="13">
        <f t="shared" ref="G85:H87" si="6">G86</f>
        <v>300000</v>
      </c>
      <c r="H85" s="14">
        <f t="shared" si="6"/>
        <v>0</v>
      </c>
      <c r="I85" s="29">
        <f t="shared" si="3"/>
        <v>0</v>
      </c>
    </row>
    <row r="86" spans="1:9" ht="76.5" outlineLevel="3">
      <c r="A86" s="3" t="s">
        <v>99</v>
      </c>
      <c r="B86" s="4" t="s">
        <v>38</v>
      </c>
      <c r="C86" s="4" t="s">
        <v>98</v>
      </c>
      <c r="D86" s="4" t="s">
        <v>100</v>
      </c>
      <c r="E86" s="4" t="s">
        <v>10</v>
      </c>
      <c r="F86" s="4" t="s">
        <v>10</v>
      </c>
      <c r="G86" s="13">
        <f t="shared" si="6"/>
        <v>300000</v>
      </c>
      <c r="H86" s="14">
        <f t="shared" si="6"/>
        <v>0</v>
      </c>
      <c r="I86" s="29">
        <f t="shared" si="3"/>
        <v>0</v>
      </c>
    </row>
    <row r="87" spans="1:9" ht="38.25" customHeight="1" outlineLevel="4">
      <c r="A87" s="3" t="s">
        <v>101</v>
      </c>
      <c r="B87" s="4" t="s">
        <v>38</v>
      </c>
      <c r="C87" s="4" t="s">
        <v>98</v>
      </c>
      <c r="D87" s="4" t="s">
        <v>100</v>
      </c>
      <c r="E87" s="4" t="s">
        <v>102</v>
      </c>
      <c r="F87" s="4" t="s">
        <v>10</v>
      </c>
      <c r="G87" s="13">
        <f t="shared" si="6"/>
        <v>300000</v>
      </c>
      <c r="H87" s="14">
        <f t="shared" si="6"/>
        <v>0</v>
      </c>
      <c r="I87" s="29">
        <f t="shared" si="3"/>
        <v>0</v>
      </c>
    </row>
    <row r="88" spans="1:9" ht="38.25" outlineLevel="5">
      <c r="A88" s="3" t="s">
        <v>103</v>
      </c>
      <c r="B88" s="4" t="s">
        <v>38</v>
      </c>
      <c r="C88" s="4" t="s">
        <v>98</v>
      </c>
      <c r="D88" s="4" t="s">
        <v>100</v>
      </c>
      <c r="E88" s="4" t="s">
        <v>102</v>
      </c>
      <c r="F88" s="4" t="s">
        <v>104</v>
      </c>
      <c r="G88" s="13">
        <v>300000</v>
      </c>
      <c r="H88" s="14">
        <v>0</v>
      </c>
      <c r="I88" s="29">
        <f t="shared" si="3"/>
        <v>0</v>
      </c>
    </row>
    <row r="89" spans="1:9" outlineLevel="2">
      <c r="A89" s="3" t="s">
        <v>105</v>
      </c>
      <c r="B89" s="4" t="s">
        <v>38</v>
      </c>
      <c r="C89" s="4" t="s">
        <v>106</v>
      </c>
      <c r="D89" s="4" t="s">
        <v>9</v>
      </c>
      <c r="E89" s="4" t="s">
        <v>10</v>
      </c>
      <c r="F89" s="4" t="s">
        <v>10</v>
      </c>
      <c r="G89" s="13">
        <f>G90+G93</f>
        <v>14181751</v>
      </c>
      <c r="H89" s="14">
        <f>H90+H93</f>
        <v>3835695</v>
      </c>
      <c r="I89" s="29">
        <f t="shared" si="3"/>
        <v>27.046695432743107</v>
      </c>
    </row>
    <row r="90" spans="1:9" ht="76.5" customHeight="1" outlineLevel="3">
      <c r="A90" s="3" t="s">
        <v>107</v>
      </c>
      <c r="B90" s="4" t="s">
        <v>38</v>
      </c>
      <c r="C90" s="4" t="s">
        <v>106</v>
      </c>
      <c r="D90" s="4" t="s">
        <v>108</v>
      </c>
      <c r="E90" s="4" t="s">
        <v>10</v>
      </c>
      <c r="F90" s="4" t="s">
        <v>10</v>
      </c>
      <c r="G90" s="13">
        <f>G91</f>
        <v>9295100</v>
      </c>
      <c r="H90" s="14">
        <f>H91</f>
        <v>2850000</v>
      </c>
      <c r="I90" s="29">
        <f t="shared" si="3"/>
        <v>30.661316177340748</v>
      </c>
    </row>
    <row r="91" spans="1:9" ht="25.5" outlineLevel="4">
      <c r="A91" s="3" t="s">
        <v>25</v>
      </c>
      <c r="B91" s="4" t="s">
        <v>38</v>
      </c>
      <c r="C91" s="4" t="s">
        <v>106</v>
      </c>
      <c r="D91" s="4" t="s">
        <v>108</v>
      </c>
      <c r="E91" s="4" t="s">
        <v>26</v>
      </c>
      <c r="F91" s="4" t="s">
        <v>10</v>
      </c>
      <c r="G91" s="13">
        <f>G92</f>
        <v>9295100</v>
      </c>
      <c r="H91" s="14">
        <f>H92</f>
        <v>2850000</v>
      </c>
      <c r="I91" s="29">
        <f t="shared" si="3"/>
        <v>30.661316177340748</v>
      </c>
    </row>
    <row r="92" spans="1:9" ht="25.5" outlineLevel="5">
      <c r="A92" s="3" t="s">
        <v>49</v>
      </c>
      <c r="B92" s="4" t="s">
        <v>38</v>
      </c>
      <c r="C92" s="4" t="s">
        <v>106</v>
      </c>
      <c r="D92" s="4" t="s">
        <v>108</v>
      </c>
      <c r="E92" s="4" t="s">
        <v>26</v>
      </c>
      <c r="F92" s="4" t="s">
        <v>50</v>
      </c>
      <c r="G92" s="13">
        <v>9295100</v>
      </c>
      <c r="H92" s="14">
        <v>2850000</v>
      </c>
      <c r="I92" s="29">
        <f t="shared" si="3"/>
        <v>30.661316177340748</v>
      </c>
    </row>
    <row r="93" spans="1:9" ht="38.25" outlineLevel="3">
      <c r="A93" s="3" t="s">
        <v>109</v>
      </c>
      <c r="B93" s="4" t="s">
        <v>38</v>
      </c>
      <c r="C93" s="4" t="s">
        <v>106</v>
      </c>
      <c r="D93" s="4" t="s">
        <v>110</v>
      </c>
      <c r="E93" s="4" t="s">
        <v>10</v>
      </c>
      <c r="F93" s="4" t="s">
        <v>10</v>
      </c>
      <c r="G93" s="13">
        <f>G94</f>
        <v>4886651</v>
      </c>
      <c r="H93" s="14">
        <f>H94</f>
        <v>985695</v>
      </c>
      <c r="I93" s="29">
        <f t="shared" si="3"/>
        <v>20.171176537878395</v>
      </c>
    </row>
    <row r="94" spans="1:9" ht="25.5" outlineLevel="4">
      <c r="A94" s="3" t="s">
        <v>25</v>
      </c>
      <c r="B94" s="4" t="s">
        <v>38</v>
      </c>
      <c r="C94" s="4" t="s">
        <v>106</v>
      </c>
      <c r="D94" s="4" t="s">
        <v>110</v>
      </c>
      <c r="E94" s="4" t="s">
        <v>26</v>
      </c>
      <c r="F94" s="4" t="s">
        <v>10</v>
      </c>
      <c r="G94" s="13">
        <f>G95+G96</f>
        <v>4886651</v>
      </c>
      <c r="H94" s="14">
        <f>H95+H96</f>
        <v>985695</v>
      </c>
      <c r="I94" s="29">
        <f t="shared" si="3"/>
        <v>20.171176537878395</v>
      </c>
    </row>
    <row r="95" spans="1:9" ht="25.5" outlineLevel="5">
      <c r="A95" s="3" t="s">
        <v>49</v>
      </c>
      <c r="B95" s="4" t="s">
        <v>38</v>
      </c>
      <c r="C95" s="4" t="s">
        <v>106</v>
      </c>
      <c r="D95" s="4" t="s">
        <v>110</v>
      </c>
      <c r="E95" s="4" t="s">
        <v>26</v>
      </c>
      <c r="F95" s="4" t="s">
        <v>50</v>
      </c>
      <c r="G95" s="13">
        <f>4886651-6560</f>
        <v>4880091</v>
      </c>
      <c r="H95" s="14">
        <v>985695</v>
      </c>
      <c r="I95" s="29">
        <f t="shared" si="3"/>
        <v>20.198291384320495</v>
      </c>
    </row>
    <row r="96" spans="1:9" ht="16.5" customHeight="1" outlineLevel="5">
      <c r="A96" s="3" t="s">
        <v>51</v>
      </c>
      <c r="B96" s="4" t="s">
        <v>38</v>
      </c>
      <c r="C96" s="4" t="s">
        <v>106</v>
      </c>
      <c r="D96" s="4" t="s">
        <v>110</v>
      </c>
      <c r="E96" s="4" t="s">
        <v>26</v>
      </c>
      <c r="F96" s="4" t="s">
        <v>52</v>
      </c>
      <c r="G96" s="13">
        <v>6560</v>
      </c>
      <c r="H96" s="14">
        <v>0</v>
      </c>
      <c r="I96" s="29">
        <f t="shared" si="3"/>
        <v>0</v>
      </c>
    </row>
    <row r="97" spans="1:9" ht="25.5" outlineLevel="2">
      <c r="A97" s="3" t="s">
        <v>111</v>
      </c>
      <c r="B97" s="4" t="s">
        <v>38</v>
      </c>
      <c r="C97" s="4" t="s">
        <v>112</v>
      </c>
      <c r="D97" s="4" t="s">
        <v>9</v>
      </c>
      <c r="E97" s="4" t="s">
        <v>10</v>
      </c>
      <c r="F97" s="4" t="s">
        <v>10</v>
      </c>
      <c r="G97" s="13">
        <f>G98+G102+G105</f>
        <v>667500</v>
      </c>
      <c r="H97" s="14">
        <f>H98+H102+H105</f>
        <v>240246.98</v>
      </c>
      <c r="I97" s="29">
        <f t="shared" si="3"/>
        <v>35.992056928838949</v>
      </c>
    </row>
    <row r="98" spans="1:9" ht="25.5" outlineLevel="3">
      <c r="A98" s="3" t="s">
        <v>113</v>
      </c>
      <c r="B98" s="4" t="s">
        <v>38</v>
      </c>
      <c r="C98" s="4" t="s">
        <v>112</v>
      </c>
      <c r="D98" s="4" t="s">
        <v>114</v>
      </c>
      <c r="E98" s="4" t="s">
        <v>10</v>
      </c>
      <c r="F98" s="4" t="s">
        <v>10</v>
      </c>
      <c r="G98" s="13">
        <f>G99</f>
        <v>164500</v>
      </c>
      <c r="H98" s="14">
        <f>H99</f>
        <v>40246.980000000003</v>
      </c>
      <c r="I98" s="29">
        <f t="shared" si="3"/>
        <v>24.466249240121581</v>
      </c>
    </row>
    <row r="99" spans="1:9" ht="25.5" outlineLevel="4">
      <c r="A99" s="3" t="s">
        <v>17</v>
      </c>
      <c r="B99" s="4" t="s">
        <v>38</v>
      </c>
      <c r="C99" s="4" t="s">
        <v>112</v>
      </c>
      <c r="D99" s="4" t="s">
        <v>114</v>
      </c>
      <c r="E99" s="4" t="s">
        <v>18</v>
      </c>
      <c r="F99" s="4" t="s">
        <v>10</v>
      </c>
      <c r="G99" s="13">
        <f>G100+G101</f>
        <v>164500</v>
      </c>
      <c r="H99" s="14">
        <f>H100+H101</f>
        <v>40246.980000000003</v>
      </c>
      <c r="I99" s="29">
        <f t="shared" si="3"/>
        <v>24.466249240121581</v>
      </c>
    </row>
    <row r="100" spans="1:9" outlineLevel="5">
      <c r="A100" s="3" t="s">
        <v>19</v>
      </c>
      <c r="B100" s="4" t="s">
        <v>38</v>
      </c>
      <c r="C100" s="4" t="s">
        <v>112</v>
      </c>
      <c r="D100" s="4" t="s">
        <v>114</v>
      </c>
      <c r="E100" s="4" t="s">
        <v>18</v>
      </c>
      <c r="F100" s="4" t="s">
        <v>20</v>
      </c>
      <c r="G100" s="13">
        <v>126344</v>
      </c>
      <c r="H100" s="14">
        <v>32114.2</v>
      </c>
      <c r="I100" s="29">
        <f t="shared" si="3"/>
        <v>25.418064965491038</v>
      </c>
    </row>
    <row r="101" spans="1:9" outlineLevel="5">
      <c r="A101" s="3" t="s">
        <v>21</v>
      </c>
      <c r="B101" s="4" t="s">
        <v>38</v>
      </c>
      <c r="C101" s="4" t="s">
        <v>112</v>
      </c>
      <c r="D101" s="4" t="s">
        <v>114</v>
      </c>
      <c r="E101" s="4" t="s">
        <v>18</v>
      </c>
      <c r="F101" s="4" t="s">
        <v>22</v>
      </c>
      <c r="G101" s="13">
        <v>38156</v>
      </c>
      <c r="H101" s="14">
        <v>8132.78</v>
      </c>
      <c r="I101" s="29">
        <f t="shared" si="3"/>
        <v>21.314550791487576</v>
      </c>
    </row>
    <row r="102" spans="1:9" ht="25.5" outlineLevel="3">
      <c r="A102" s="3" t="s">
        <v>115</v>
      </c>
      <c r="B102" s="4" t="s">
        <v>38</v>
      </c>
      <c r="C102" s="4" t="s">
        <v>112</v>
      </c>
      <c r="D102" s="4" t="s">
        <v>116</v>
      </c>
      <c r="E102" s="4" t="s">
        <v>10</v>
      </c>
      <c r="F102" s="4" t="s">
        <v>10</v>
      </c>
      <c r="G102" s="13">
        <f>G103</f>
        <v>3000</v>
      </c>
      <c r="H102" s="14">
        <f>H103</f>
        <v>0</v>
      </c>
      <c r="I102" s="29">
        <f t="shared" si="3"/>
        <v>0</v>
      </c>
    </row>
    <row r="103" spans="1:9" ht="25.5" outlineLevel="4">
      <c r="A103" s="3" t="s">
        <v>25</v>
      </c>
      <c r="B103" s="4" t="s">
        <v>38</v>
      </c>
      <c r="C103" s="4" t="s">
        <v>112</v>
      </c>
      <c r="D103" s="4" t="s">
        <v>116</v>
      </c>
      <c r="E103" s="4" t="s">
        <v>26</v>
      </c>
      <c r="F103" s="4" t="s">
        <v>10</v>
      </c>
      <c r="G103" s="13">
        <f>G104</f>
        <v>3000</v>
      </c>
      <c r="H103" s="14">
        <f>H104</f>
        <v>0</v>
      </c>
      <c r="I103" s="29">
        <f t="shared" si="3"/>
        <v>0</v>
      </c>
    </row>
    <row r="104" spans="1:9" ht="25.5" outlineLevel="5">
      <c r="A104" s="3" t="s">
        <v>31</v>
      </c>
      <c r="B104" s="4" t="s">
        <v>38</v>
      </c>
      <c r="C104" s="4" t="s">
        <v>112</v>
      </c>
      <c r="D104" s="4" t="s">
        <v>116</v>
      </c>
      <c r="E104" s="4" t="s">
        <v>26</v>
      </c>
      <c r="F104" s="4" t="s">
        <v>32</v>
      </c>
      <c r="G104" s="13">
        <v>3000</v>
      </c>
      <c r="H104" s="14">
        <v>0</v>
      </c>
      <c r="I104" s="29">
        <f t="shared" si="3"/>
        <v>0</v>
      </c>
    </row>
    <row r="105" spans="1:9" ht="26.25" customHeight="1" outlineLevel="3">
      <c r="A105" s="3" t="s">
        <v>117</v>
      </c>
      <c r="B105" s="4" t="s">
        <v>38</v>
      </c>
      <c r="C105" s="4" t="s">
        <v>112</v>
      </c>
      <c r="D105" s="4" t="s">
        <v>118</v>
      </c>
      <c r="E105" s="4" t="s">
        <v>10</v>
      </c>
      <c r="F105" s="4" t="s">
        <v>10</v>
      </c>
      <c r="G105" s="13">
        <f>G106</f>
        <v>500000</v>
      </c>
      <c r="H105" s="14">
        <f>H106</f>
        <v>200000</v>
      </c>
      <c r="I105" s="29">
        <f t="shared" si="3"/>
        <v>40</v>
      </c>
    </row>
    <row r="106" spans="1:9" ht="25.5" outlineLevel="4">
      <c r="A106" s="3" t="s">
        <v>25</v>
      </c>
      <c r="B106" s="4" t="s">
        <v>38</v>
      </c>
      <c r="C106" s="4" t="s">
        <v>112</v>
      </c>
      <c r="D106" s="4" t="s">
        <v>118</v>
      </c>
      <c r="E106" s="4" t="s">
        <v>26</v>
      </c>
      <c r="F106" s="4" t="s">
        <v>10</v>
      </c>
      <c r="G106" s="13">
        <f>G107</f>
        <v>500000</v>
      </c>
      <c r="H106" s="14">
        <f>H107</f>
        <v>200000</v>
      </c>
      <c r="I106" s="29">
        <f t="shared" si="3"/>
        <v>40</v>
      </c>
    </row>
    <row r="107" spans="1:9" outlineLevel="5">
      <c r="A107" s="3" t="s">
        <v>29</v>
      </c>
      <c r="B107" s="4" t="s">
        <v>38</v>
      </c>
      <c r="C107" s="4" t="s">
        <v>112</v>
      </c>
      <c r="D107" s="4" t="s">
        <v>118</v>
      </c>
      <c r="E107" s="4" t="s">
        <v>26</v>
      </c>
      <c r="F107" s="4" t="s">
        <v>30</v>
      </c>
      <c r="G107" s="13">
        <v>500000</v>
      </c>
      <c r="H107" s="14">
        <v>200000</v>
      </c>
      <c r="I107" s="29">
        <f t="shared" si="3"/>
        <v>40</v>
      </c>
    </row>
    <row r="108" spans="1:9" ht="13.5" customHeight="1" outlineLevel="1">
      <c r="A108" s="3" t="s">
        <v>119</v>
      </c>
      <c r="B108" s="4" t="s">
        <v>38</v>
      </c>
      <c r="C108" s="4" t="s">
        <v>120</v>
      </c>
      <c r="D108" s="4" t="s">
        <v>9</v>
      </c>
      <c r="E108" s="4" t="s">
        <v>10</v>
      </c>
      <c r="F108" s="4" t="s">
        <v>10</v>
      </c>
      <c r="G108" s="13">
        <f>G109+G124</f>
        <v>7874900</v>
      </c>
      <c r="H108" s="14">
        <f>H109+H124</f>
        <v>2067383.26</v>
      </c>
      <c r="I108" s="29">
        <f t="shared" si="3"/>
        <v>26.252819210402674</v>
      </c>
    </row>
    <row r="109" spans="1:9" outlineLevel="2">
      <c r="A109" s="3" t="s">
        <v>121</v>
      </c>
      <c r="B109" s="4" t="s">
        <v>38</v>
      </c>
      <c r="C109" s="4" t="s">
        <v>122</v>
      </c>
      <c r="D109" s="4" t="s">
        <v>9</v>
      </c>
      <c r="E109" s="4" t="s">
        <v>10</v>
      </c>
      <c r="F109" s="4" t="s">
        <v>10</v>
      </c>
      <c r="G109" s="13">
        <f>G110+G116+G119</f>
        <v>2197112</v>
      </c>
      <c r="H109" s="14">
        <f>H110+H116+H119</f>
        <v>1122600</v>
      </c>
      <c r="I109" s="29">
        <f t="shared" si="3"/>
        <v>51.094345668313679</v>
      </c>
    </row>
    <row r="110" spans="1:9" ht="25.5" customHeight="1" outlineLevel="3">
      <c r="A110" s="3" t="s">
        <v>123</v>
      </c>
      <c r="B110" s="4" t="s">
        <v>38</v>
      </c>
      <c r="C110" s="4" t="s">
        <v>122</v>
      </c>
      <c r="D110" s="4" t="s">
        <v>124</v>
      </c>
      <c r="E110" s="4" t="s">
        <v>10</v>
      </c>
      <c r="F110" s="4" t="s">
        <v>10</v>
      </c>
      <c r="G110" s="13">
        <f>G111+G114</f>
        <v>390000</v>
      </c>
      <c r="H110" s="14">
        <f>H111+H114</f>
        <v>129803</v>
      </c>
      <c r="I110" s="29">
        <f t="shared" si="3"/>
        <v>33.282820512820507</v>
      </c>
    </row>
    <row r="111" spans="1:9" ht="25.5" outlineLevel="4">
      <c r="A111" s="3" t="s">
        <v>25</v>
      </c>
      <c r="B111" s="4" t="s">
        <v>38</v>
      </c>
      <c r="C111" s="4" t="s">
        <v>122</v>
      </c>
      <c r="D111" s="4" t="s">
        <v>124</v>
      </c>
      <c r="E111" s="4" t="s">
        <v>26</v>
      </c>
      <c r="F111" s="4" t="s">
        <v>10</v>
      </c>
      <c r="G111" s="13">
        <f>G112+G113</f>
        <v>371417</v>
      </c>
      <c r="H111" s="14">
        <f>H112+H113</f>
        <v>111220</v>
      </c>
      <c r="I111" s="29">
        <f t="shared" si="3"/>
        <v>29.944779048885756</v>
      </c>
    </row>
    <row r="112" spans="1:9" ht="25.5" outlineLevel="5">
      <c r="A112" s="3" t="s">
        <v>49</v>
      </c>
      <c r="B112" s="4" t="s">
        <v>38</v>
      </c>
      <c r="C112" s="4" t="s">
        <v>122</v>
      </c>
      <c r="D112" s="4" t="s">
        <v>124</v>
      </c>
      <c r="E112" s="4" t="s">
        <v>26</v>
      </c>
      <c r="F112" s="4" t="s">
        <v>50</v>
      </c>
      <c r="G112" s="13">
        <v>260197</v>
      </c>
      <c r="H112" s="14">
        <v>0</v>
      </c>
      <c r="I112" s="29">
        <f t="shared" si="3"/>
        <v>0</v>
      </c>
    </row>
    <row r="113" spans="1:9" outlineLevel="5">
      <c r="A113" s="3" t="s">
        <v>29</v>
      </c>
      <c r="B113" s="4" t="s">
        <v>38</v>
      </c>
      <c r="C113" s="4" t="s">
        <v>122</v>
      </c>
      <c r="D113" s="4" t="s">
        <v>124</v>
      </c>
      <c r="E113" s="4" t="s">
        <v>26</v>
      </c>
      <c r="F113" s="4" t="s">
        <v>30</v>
      </c>
      <c r="G113" s="13">
        <v>111220</v>
      </c>
      <c r="H113" s="14">
        <v>111220</v>
      </c>
      <c r="I113" s="29">
        <f t="shared" si="3"/>
        <v>100</v>
      </c>
    </row>
    <row r="114" spans="1:9" ht="39.75" customHeight="1" outlineLevel="4">
      <c r="A114" s="3" t="s">
        <v>125</v>
      </c>
      <c r="B114" s="4" t="s">
        <v>38</v>
      </c>
      <c r="C114" s="4" t="s">
        <v>122</v>
      </c>
      <c r="D114" s="4" t="s">
        <v>124</v>
      </c>
      <c r="E114" s="4" t="s">
        <v>126</v>
      </c>
      <c r="F114" s="4" t="s">
        <v>10</v>
      </c>
      <c r="G114" s="13">
        <f>G115</f>
        <v>18583</v>
      </c>
      <c r="H114" s="14">
        <f>H115</f>
        <v>18583</v>
      </c>
      <c r="I114" s="29">
        <f t="shared" si="3"/>
        <v>100</v>
      </c>
    </row>
    <row r="115" spans="1:9" ht="12.75" customHeight="1" outlineLevel="5">
      <c r="A115" s="3" t="s">
        <v>51</v>
      </c>
      <c r="B115" s="4" t="s">
        <v>38</v>
      </c>
      <c r="C115" s="4" t="s">
        <v>122</v>
      </c>
      <c r="D115" s="4" t="s">
        <v>124</v>
      </c>
      <c r="E115" s="4" t="s">
        <v>126</v>
      </c>
      <c r="F115" s="4" t="s">
        <v>52</v>
      </c>
      <c r="G115" s="13">
        <v>18583</v>
      </c>
      <c r="H115" s="14">
        <v>18583</v>
      </c>
      <c r="I115" s="29">
        <f t="shared" si="3"/>
        <v>100</v>
      </c>
    </row>
    <row r="116" spans="1:9" ht="78.75" customHeight="1" outlineLevel="3">
      <c r="A116" s="3" t="s">
        <v>127</v>
      </c>
      <c r="B116" s="4" t="s">
        <v>38</v>
      </c>
      <c r="C116" s="4" t="s">
        <v>122</v>
      </c>
      <c r="D116" s="4" t="s">
        <v>128</v>
      </c>
      <c r="E116" s="4" t="s">
        <v>10</v>
      </c>
      <c r="F116" s="4" t="s">
        <v>10</v>
      </c>
      <c r="G116" s="13">
        <f>G117</f>
        <v>500000</v>
      </c>
      <c r="H116" s="14">
        <f>H117</f>
        <v>305475</v>
      </c>
      <c r="I116" s="29">
        <f t="shared" si="3"/>
        <v>61.094999999999999</v>
      </c>
    </row>
    <row r="117" spans="1:9" ht="38.25" customHeight="1" outlineLevel="4">
      <c r="A117" s="3" t="s">
        <v>125</v>
      </c>
      <c r="B117" s="4" t="s">
        <v>38</v>
      </c>
      <c r="C117" s="4" t="s">
        <v>122</v>
      </c>
      <c r="D117" s="4" t="s">
        <v>128</v>
      </c>
      <c r="E117" s="4" t="s">
        <v>126</v>
      </c>
      <c r="F117" s="4" t="s">
        <v>10</v>
      </c>
      <c r="G117" s="13">
        <f>G118</f>
        <v>500000</v>
      </c>
      <c r="H117" s="14">
        <f>H118</f>
        <v>305475</v>
      </c>
      <c r="I117" s="29">
        <f t="shared" si="3"/>
        <v>61.094999999999999</v>
      </c>
    </row>
    <row r="118" spans="1:9" ht="14.25" customHeight="1" outlineLevel="5">
      <c r="A118" s="3" t="s">
        <v>51</v>
      </c>
      <c r="B118" s="4" t="s">
        <v>38</v>
      </c>
      <c r="C118" s="4" t="s">
        <v>122</v>
      </c>
      <c r="D118" s="4" t="s">
        <v>128</v>
      </c>
      <c r="E118" s="4" t="s">
        <v>126</v>
      </c>
      <c r="F118" s="4" t="s">
        <v>52</v>
      </c>
      <c r="G118" s="13">
        <v>500000</v>
      </c>
      <c r="H118" s="14">
        <v>305475</v>
      </c>
      <c r="I118" s="29">
        <f t="shared" si="3"/>
        <v>61.094999999999999</v>
      </c>
    </row>
    <row r="119" spans="1:9" ht="25.5" outlineLevel="3">
      <c r="A119" s="3" t="s">
        <v>129</v>
      </c>
      <c r="B119" s="4" t="s">
        <v>38</v>
      </c>
      <c r="C119" s="4" t="s">
        <v>122</v>
      </c>
      <c r="D119" s="4" t="s">
        <v>130</v>
      </c>
      <c r="E119" s="4" t="s">
        <v>10</v>
      </c>
      <c r="F119" s="4" t="s">
        <v>10</v>
      </c>
      <c r="G119" s="13">
        <f>G120+G122</f>
        <v>1307112</v>
      </c>
      <c r="H119" s="14">
        <f>H120+H122</f>
        <v>687322</v>
      </c>
      <c r="I119" s="29">
        <f t="shared" si="3"/>
        <v>52.583252238522796</v>
      </c>
    </row>
    <row r="120" spans="1:9" ht="25.5" outlineLevel="4">
      <c r="A120" s="3" t="s">
        <v>25</v>
      </c>
      <c r="B120" s="4" t="s">
        <v>38</v>
      </c>
      <c r="C120" s="4" t="s">
        <v>122</v>
      </c>
      <c r="D120" s="4" t="s">
        <v>130</v>
      </c>
      <c r="E120" s="4" t="s">
        <v>26</v>
      </c>
      <c r="F120" s="4" t="s">
        <v>10</v>
      </c>
      <c r="G120" s="13">
        <f>G121</f>
        <v>413112</v>
      </c>
      <c r="H120" s="14">
        <f>H121</f>
        <v>293322</v>
      </c>
      <c r="I120" s="29">
        <f t="shared" si="3"/>
        <v>71.003020972520773</v>
      </c>
    </row>
    <row r="121" spans="1:9" ht="25.5" outlineLevel="5">
      <c r="A121" s="3" t="s">
        <v>49</v>
      </c>
      <c r="B121" s="4" t="s">
        <v>38</v>
      </c>
      <c r="C121" s="4" t="s">
        <v>122</v>
      </c>
      <c r="D121" s="4" t="s">
        <v>130</v>
      </c>
      <c r="E121" s="4" t="s">
        <v>26</v>
      </c>
      <c r="F121" s="4" t="s">
        <v>50</v>
      </c>
      <c r="G121" s="13">
        <v>413112</v>
      </c>
      <c r="H121" s="14">
        <v>293322</v>
      </c>
      <c r="I121" s="29">
        <f t="shared" si="3"/>
        <v>71.003020972520773</v>
      </c>
    </row>
    <row r="122" spans="1:9" ht="40.5" customHeight="1" outlineLevel="4">
      <c r="A122" s="3" t="s">
        <v>101</v>
      </c>
      <c r="B122" s="4" t="s">
        <v>38</v>
      </c>
      <c r="C122" s="4" t="s">
        <v>122</v>
      </c>
      <c r="D122" s="4" t="s">
        <v>130</v>
      </c>
      <c r="E122" s="4" t="s">
        <v>102</v>
      </c>
      <c r="F122" s="4" t="s">
        <v>10</v>
      </c>
      <c r="G122" s="13">
        <f>G123</f>
        <v>894000</v>
      </c>
      <c r="H122" s="14">
        <f>H123</f>
        <v>394000</v>
      </c>
      <c r="I122" s="29">
        <f t="shared" si="3"/>
        <v>44.071588366890381</v>
      </c>
    </row>
    <row r="123" spans="1:9" ht="38.25" outlineLevel="5">
      <c r="A123" s="3" t="s">
        <v>95</v>
      </c>
      <c r="B123" s="4" t="s">
        <v>38</v>
      </c>
      <c r="C123" s="4" t="s">
        <v>122</v>
      </c>
      <c r="D123" s="4" t="s">
        <v>130</v>
      </c>
      <c r="E123" s="4" t="s">
        <v>102</v>
      </c>
      <c r="F123" s="4" t="s">
        <v>96</v>
      </c>
      <c r="G123" s="13">
        <v>894000</v>
      </c>
      <c r="H123" s="14">
        <v>394000</v>
      </c>
      <c r="I123" s="29">
        <f t="shared" si="3"/>
        <v>44.071588366890381</v>
      </c>
    </row>
    <row r="124" spans="1:9" outlineLevel="2">
      <c r="A124" s="3" t="s">
        <v>131</v>
      </c>
      <c r="B124" s="4" t="s">
        <v>38</v>
      </c>
      <c r="C124" s="4" t="s">
        <v>132</v>
      </c>
      <c r="D124" s="4" t="s">
        <v>9</v>
      </c>
      <c r="E124" s="4" t="s">
        <v>10</v>
      </c>
      <c r="F124" s="4" t="s">
        <v>10</v>
      </c>
      <c r="G124" s="13">
        <f>G125+G129+G133+G136</f>
        <v>5677788</v>
      </c>
      <c r="H124" s="14">
        <f>H125+H129+H133+H136</f>
        <v>944783.26</v>
      </c>
      <c r="I124" s="29">
        <f t="shared" si="3"/>
        <v>16.639988319394806</v>
      </c>
    </row>
    <row r="125" spans="1:9" ht="24.75" customHeight="1" outlineLevel="3">
      <c r="A125" s="3" t="s">
        <v>123</v>
      </c>
      <c r="B125" s="4" t="s">
        <v>38</v>
      </c>
      <c r="C125" s="4" t="s">
        <v>132</v>
      </c>
      <c r="D125" s="4" t="s">
        <v>124</v>
      </c>
      <c r="E125" s="4" t="s">
        <v>10</v>
      </c>
      <c r="F125" s="4" t="s">
        <v>10</v>
      </c>
      <c r="G125" s="13">
        <f>G126</f>
        <v>447900</v>
      </c>
      <c r="H125" s="14">
        <f>H126</f>
        <v>209476</v>
      </c>
      <c r="I125" s="29">
        <f t="shared" si="3"/>
        <v>46.768475106050452</v>
      </c>
    </row>
    <row r="126" spans="1:9" ht="25.5" outlineLevel="4">
      <c r="A126" s="3" t="s">
        <v>25</v>
      </c>
      <c r="B126" s="4" t="s">
        <v>38</v>
      </c>
      <c r="C126" s="4" t="s">
        <v>132</v>
      </c>
      <c r="D126" s="4" t="s">
        <v>124</v>
      </c>
      <c r="E126" s="4" t="s">
        <v>26</v>
      </c>
      <c r="F126" s="4" t="s">
        <v>10</v>
      </c>
      <c r="G126" s="13">
        <f>G127+G128</f>
        <v>447900</v>
      </c>
      <c r="H126" s="14">
        <f>H127+H128</f>
        <v>209476</v>
      </c>
      <c r="I126" s="29">
        <f t="shared" si="3"/>
        <v>46.768475106050452</v>
      </c>
    </row>
    <row r="127" spans="1:9" ht="25.5" outlineLevel="5">
      <c r="A127" s="3" t="s">
        <v>49</v>
      </c>
      <c r="B127" s="4" t="s">
        <v>38</v>
      </c>
      <c r="C127" s="4" t="s">
        <v>132</v>
      </c>
      <c r="D127" s="4" t="s">
        <v>124</v>
      </c>
      <c r="E127" s="4" t="s">
        <v>26</v>
      </c>
      <c r="F127" s="4" t="s">
        <v>50</v>
      </c>
      <c r="G127" s="13">
        <v>387767</v>
      </c>
      <c r="H127" s="14">
        <v>149343</v>
      </c>
      <c r="I127" s="29">
        <f t="shared" si="3"/>
        <v>38.513591925047777</v>
      </c>
    </row>
    <row r="128" spans="1:9" outlineLevel="5">
      <c r="A128" s="3" t="s">
        <v>29</v>
      </c>
      <c r="B128" s="4" t="s">
        <v>38</v>
      </c>
      <c r="C128" s="4" t="s">
        <v>132</v>
      </c>
      <c r="D128" s="4" t="s">
        <v>124</v>
      </c>
      <c r="E128" s="4" t="s">
        <v>26</v>
      </c>
      <c r="F128" s="4" t="s">
        <v>30</v>
      </c>
      <c r="G128" s="13">
        <v>60133</v>
      </c>
      <c r="H128" s="14">
        <v>60133</v>
      </c>
      <c r="I128" s="29">
        <f t="shared" si="3"/>
        <v>100</v>
      </c>
    </row>
    <row r="129" spans="1:9" outlineLevel="3">
      <c r="A129" s="3" t="s">
        <v>133</v>
      </c>
      <c r="B129" s="4" t="s">
        <v>38</v>
      </c>
      <c r="C129" s="4" t="s">
        <v>132</v>
      </c>
      <c r="D129" s="4" t="s">
        <v>134</v>
      </c>
      <c r="E129" s="4" t="s">
        <v>10</v>
      </c>
      <c r="F129" s="4" t="s">
        <v>10</v>
      </c>
      <c r="G129" s="13">
        <f>G130</f>
        <v>1933000</v>
      </c>
      <c r="H129" s="14">
        <f>H130</f>
        <v>620307.26</v>
      </c>
      <c r="I129" s="29">
        <f t="shared" si="3"/>
        <v>32.090391101914122</v>
      </c>
    </row>
    <row r="130" spans="1:9" ht="25.5" outlineLevel="4">
      <c r="A130" s="3" t="s">
        <v>25</v>
      </c>
      <c r="B130" s="4" t="s">
        <v>38</v>
      </c>
      <c r="C130" s="4" t="s">
        <v>132</v>
      </c>
      <c r="D130" s="4" t="s">
        <v>134</v>
      </c>
      <c r="E130" s="4" t="s">
        <v>26</v>
      </c>
      <c r="F130" s="4" t="s">
        <v>10</v>
      </c>
      <c r="G130" s="13">
        <f>G131+G132</f>
        <v>1933000</v>
      </c>
      <c r="H130" s="14">
        <f>H131+H132</f>
        <v>620307.26</v>
      </c>
      <c r="I130" s="29">
        <f t="shared" si="3"/>
        <v>32.090391101914122</v>
      </c>
    </row>
    <row r="131" spans="1:9" outlineLevel="5">
      <c r="A131" s="3" t="s">
        <v>47</v>
      </c>
      <c r="B131" s="4" t="s">
        <v>38</v>
      </c>
      <c r="C131" s="4" t="s">
        <v>132</v>
      </c>
      <c r="D131" s="4" t="s">
        <v>134</v>
      </c>
      <c r="E131" s="4" t="s">
        <v>26</v>
      </c>
      <c r="F131" s="4" t="s">
        <v>48</v>
      </c>
      <c r="G131" s="13">
        <v>1913000</v>
      </c>
      <c r="H131" s="14">
        <v>615348.64</v>
      </c>
      <c r="I131" s="29">
        <f t="shared" si="3"/>
        <v>32.166682697334032</v>
      </c>
    </row>
    <row r="132" spans="1:9" ht="25.5" outlineLevel="5">
      <c r="A132" s="3" t="s">
        <v>31</v>
      </c>
      <c r="B132" s="4" t="s">
        <v>38</v>
      </c>
      <c r="C132" s="4" t="s">
        <v>132</v>
      </c>
      <c r="D132" s="4" t="s">
        <v>134</v>
      </c>
      <c r="E132" s="4" t="s">
        <v>26</v>
      </c>
      <c r="F132" s="4" t="s">
        <v>32</v>
      </c>
      <c r="G132" s="13">
        <v>20000</v>
      </c>
      <c r="H132" s="14">
        <v>4958.62</v>
      </c>
      <c r="I132" s="29">
        <f t="shared" si="3"/>
        <v>24.793099999999999</v>
      </c>
    </row>
    <row r="133" spans="1:9" ht="25.5" outlineLevel="3">
      <c r="A133" s="3" t="s">
        <v>135</v>
      </c>
      <c r="B133" s="4" t="s">
        <v>38</v>
      </c>
      <c r="C133" s="4" t="s">
        <v>132</v>
      </c>
      <c r="D133" s="4" t="s">
        <v>136</v>
      </c>
      <c r="E133" s="4" t="s">
        <v>10</v>
      </c>
      <c r="F133" s="4" t="s">
        <v>10</v>
      </c>
      <c r="G133" s="13">
        <f>G134</f>
        <v>210000</v>
      </c>
      <c r="H133" s="14">
        <f>H134</f>
        <v>70000</v>
      </c>
      <c r="I133" s="29">
        <f t="shared" si="3"/>
        <v>33.333333333333329</v>
      </c>
    </row>
    <row r="134" spans="1:9" ht="39" customHeight="1" outlineLevel="4">
      <c r="A134" s="3" t="s">
        <v>101</v>
      </c>
      <c r="B134" s="4" t="s">
        <v>38</v>
      </c>
      <c r="C134" s="4" t="s">
        <v>132</v>
      </c>
      <c r="D134" s="4" t="s">
        <v>136</v>
      </c>
      <c r="E134" s="4" t="s">
        <v>102</v>
      </c>
      <c r="F134" s="4" t="s">
        <v>10</v>
      </c>
      <c r="G134" s="13">
        <f>G135</f>
        <v>210000</v>
      </c>
      <c r="H134" s="14">
        <f>H135</f>
        <v>70000</v>
      </c>
      <c r="I134" s="29">
        <f t="shared" ref="I134:I208" si="7">H134/G134*100</f>
        <v>33.333333333333329</v>
      </c>
    </row>
    <row r="135" spans="1:9" ht="38.25" outlineLevel="5">
      <c r="A135" s="3" t="s">
        <v>95</v>
      </c>
      <c r="B135" s="4" t="s">
        <v>38</v>
      </c>
      <c r="C135" s="4" t="s">
        <v>132</v>
      </c>
      <c r="D135" s="4" t="s">
        <v>136</v>
      </c>
      <c r="E135" s="4" t="s">
        <v>102</v>
      </c>
      <c r="F135" s="4" t="s">
        <v>96</v>
      </c>
      <c r="G135" s="13">
        <v>210000</v>
      </c>
      <c r="H135" s="14">
        <v>70000</v>
      </c>
      <c r="I135" s="29">
        <f t="shared" si="7"/>
        <v>33.333333333333329</v>
      </c>
    </row>
    <row r="136" spans="1:9" outlineLevel="3">
      <c r="A136" s="3" t="s">
        <v>137</v>
      </c>
      <c r="B136" s="4" t="s">
        <v>38</v>
      </c>
      <c r="C136" s="4" t="s">
        <v>132</v>
      </c>
      <c r="D136" s="4" t="s">
        <v>138</v>
      </c>
      <c r="E136" s="4" t="s">
        <v>10</v>
      </c>
      <c r="F136" s="4" t="s">
        <v>10</v>
      </c>
      <c r="G136" s="13">
        <f>G137</f>
        <v>3086888</v>
      </c>
      <c r="H136" s="14">
        <f>H137</f>
        <v>45000</v>
      </c>
      <c r="I136" s="29">
        <f t="shared" si="7"/>
        <v>1.4577788374570118</v>
      </c>
    </row>
    <row r="137" spans="1:9" ht="25.5" outlineLevel="4">
      <c r="A137" s="3" t="s">
        <v>25</v>
      </c>
      <c r="B137" s="4" t="s">
        <v>38</v>
      </c>
      <c r="C137" s="4" t="s">
        <v>132</v>
      </c>
      <c r="D137" s="4" t="s">
        <v>138</v>
      </c>
      <c r="E137" s="4" t="s">
        <v>26</v>
      </c>
      <c r="F137" s="4" t="s">
        <v>10</v>
      </c>
      <c r="G137" s="13">
        <f>G138+G139</f>
        <v>3086888</v>
      </c>
      <c r="H137" s="35">
        <f>H138+H139</f>
        <v>45000</v>
      </c>
      <c r="I137" s="29">
        <f t="shared" si="7"/>
        <v>1.4577788374570118</v>
      </c>
    </row>
    <row r="138" spans="1:9" ht="25.5" outlineLevel="5">
      <c r="A138" s="3" t="s">
        <v>49</v>
      </c>
      <c r="B138" s="4" t="s">
        <v>38</v>
      </c>
      <c r="C138" s="4" t="s">
        <v>132</v>
      </c>
      <c r="D138" s="4" t="s">
        <v>138</v>
      </c>
      <c r="E138" s="4" t="s">
        <v>26</v>
      </c>
      <c r="F138" s="4" t="s">
        <v>50</v>
      </c>
      <c r="G138" s="13">
        <f>1955000+1086888</f>
        <v>3041888</v>
      </c>
      <c r="H138" s="14">
        <v>0</v>
      </c>
      <c r="I138" s="29">
        <f t="shared" si="7"/>
        <v>0</v>
      </c>
    </row>
    <row r="139" spans="1:9" outlineLevel="5">
      <c r="A139" s="3" t="s">
        <v>29</v>
      </c>
      <c r="B139" s="4" t="s">
        <v>38</v>
      </c>
      <c r="C139" s="4" t="s">
        <v>132</v>
      </c>
      <c r="D139" s="4" t="s">
        <v>138</v>
      </c>
      <c r="E139" s="4" t="s">
        <v>26</v>
      </c>
      <c r="F139" s="4" t="s">
        <v>30</v>
      </c>
      <c r="G139" s="13">
        <v>45000</v>
      </c>
      <c r="H139" s="14">
        <v>45000</v>
      </c>
      <c r="I139" s="29">
        <f t="shared" si="7"/>
        <v>100</v>
      </c>
    </row>
    <row r="140" spans="1:9" outlineLevel="1">
      <c r="A140" s="3" t="s">
        <v>139</v>
      </c>
      <c r="B140" s="4" t="s">
        <v>38</v>
      </c>
      <c r="C140" s="4" t="s">
        <v>140</v>
      </c>
      <c r="D140" s="4" t="s">
        <v>9</v>
      </c>
      <c r="E140" s="4" t="s">
        <v>10</v>
      </c>
      <c r="F140" s="4" t="s">
        <v>10</v>
      </c>
      <c r="G140" s="13">
        <f>G141+G151+G168+G164</f>
        <v>92503420</v>
      </c>
      <c r="H140" s="14">
        <f>H141+H151+H168+H164</f>
        <v>33711592.210000001</v>
      </c>
      <c r="I140" s="29">
        <f t="shared" si="7"/>
        <v>36.44361712248044</v>
      </c>
    </row>
    <row r="141" spans="1:9" outlineLevel="2">
      <c r="A141" s="3" t="s">
        <v>141</v>
      </c>
      <c r="B141" s="4" t="s">
        <v>38</v>
      </c>
      <c r="C141" s="4" t="s">
        <v>142</v>
      </c>
      <c r="D141" s="4" t="s">
        <v>9</v>
      </c>
      <c r="E141" s="4" t="s">
        <v>10</v>
      </c>
      <c r="F141" s="4" t="s">
        <v>10</v>
      </c>
      <c r="G141" s="13">
        <f>G142+G145+G148</f>
        <v>35263541</v>
      </c>
      <c r="H141" s="14">
        <f>H142+H145+H148</f>
        <v>12329506.58</v>
      </c>
      <c r="I141" s="29">
        <f t="shared" si="7"/>
        <v>34.963892537054065</v>
      </c>
    </row>
    <row r="142" spans="1:9" ht="15.75" customHeight="1" outlineLevel="3">
      <c r="A142" s="3" t="s">
        <v>143</v>
      </c>
      <c r="B142" s="4" t="s">
        <v>38</v>
      </c>
      <c r="C142" s="4" t="s">
        <v>142</v>
      </c>
      <c r="D142" s="4" t="s">
        <v>144</v>
      </c>
      <c r="E142" s="4" t="s">
        <v>10</v>
      </c>
      <c r="F142" s="4" t="s">
        <v>10</v>
      </c>
      <c r="G142" s="13">
        <f>G143</f>
        <v>6964000</v>
      </c>
      <c r="H142" s="14">
        <f>H143</f>
        <v>3679824.58</v>
      </c>
      <c r="I142" s="29">
        <f t="shared" si="7"/>
        <v>52.840674612291785</v>
      </c>
    </row>
    <row r="143" spans="1:9" ht="63.75" outlineLevel="4">
      <c r="A143" s="3" t="s">
        <v>145</v>
      </c>
      <c r="B143" s="4" t="s">
        <v>38</v>
      </c>
      <c r="C143" s="4" t="s">
        <v>142</v>
      </c>
      <c r="D143" s="4" t="s">
        <v>144</v>
      </c>
      <c r="E143" s="4" t="s">
        <v>146</v>
      </c>
      <c r="F143" s="4" t="s">
        <v>10</v>
      </c>
      <c r="G143" s="13">
        <f>G144</f>
        <v>6964000</v>
      </c>
      <c r="H143" s="14">
        <f>H144</f>
        <v>3679824.58</v>
      </c>
      <c r="I143" s="29">
        <f t="shared" si="7"/>
        <v>52.840674612291785</v>
      </c>
    </row>
    <row r="144" spans="1:9" ht="38.25" outlineLevel="5">
      <c r="A144" s="3" t="s">
        <v>95</v>
      </c>
      <c r="B144" s="4" t="s">
        <v>38</v>
      </c>
      <c r="C144" s="4" t="s">
        <v>142</v>
      </c>
      <c r="D144" s="4" t="s">
        <v>144</v>
      </c>
      <c r="E144" s="4" t="s">
        <v>146</v>
      </c>
      <c r="F144" s="4" t="s">
        <v>96</v>
      </c>
      <c r="G144" s="13">
        <v>6964000</v>
      </c>
      <c r="H144" s="14">
        <v>3679824.58</v>
      </c>
      <c r="I144" s="29">
        <f t="shared" si="7"/>
        <v>52.840674612291785</v>
      </c>
    </row>
    <row r="145" spans="1:9" ht="38.25" outlineLevel="3">
      <c r="A145" s="3" t="s">
        <v>147</v>
      </c>
      <c r="B145" s="4" t="s">
        <v>38</v>
      </c>
      <c r="C145" s="4" t="s">
        <v>142</v>
      </c>
      <c r="D145" s="4" t="s">
        <v>148</v>
      </c>
      <c r="E145" s="4" t="s">
        <v>10</v>
      </c>
      <c r="F145" s="4" t="s">
        <v>10</v>
      </c>
      <c r="G145" s="13">
        <f>G146</f>
        <v>28205541</v>
      </c>
      <c r="H145" s="14">
        <f>H146</f>
        <v>8555682</v>
      </c>
      <c r="I145" s="29">
        <f t="shared" si="7"/>
        <v>30.333337694178603</v>
      </c>
    </row>
    <row r="146" spans="1:9" ht="63.75" outlineLevel="4">
      <c r="A146" s="3" t="s">
        <v>145</v>
      </c>
      <c r="B146" s="4" t="s">
        <v>38</v>
      </c>
      <c r="C146" s="4" t="s">
        <v>142</v>
      </c>
      <c r="D146" s="4" t="s">
        <v>148</v>
      </c>
      <c r="E146" s="4" t="s">
        <v>146</v>
      </c>
      <c r="F146" s="4" t="s">
        <v>10</v>
      </c>
      <c r="G146" s="13">
        <f>G147</f>
        <v>28205541</v>
      </c>
      <c r="H146" s="14">
        <f>H147</f>
        <v>8555682</v>
      </c>
      <c r="I146" s="29">
        <f t="shared" si="7"/>
        <v>30.333337694178603</v>
      </c>
    </row>
    <row r="147" spans="1:9" ht="38.25" outlineLevel="5">
      <c r="A147" s="3" t="s">
        <v>95</v>
      </c>
      <c r="B147" s="4" t="s">
        <v>38</v>
      </c>
      <c r="C147" s="4" t="s">
        <v>142</v>
      </c>
      <c r="D147" s="4" t="s">
        <v>148</v>
      </c>
      <c r="E147" s="4" t="s">
        <v>146</v>
      </c>
      <c r="F147" s="4" t="s">
        <v>96</v>
      </c>
      <c r="G147" s="13">
        <v>28205541</v>
      </c>
      <c r="H147" s="14">
        <v>8555682</v>
      </c>
      <c r="I147" s="29">
        <f t="shared" si="7"/>
        <v>30.333337694178603</v>
      </c>
    </row>
    <row r="148" spans="1:9" s="38" customFormat="1" ht="25.5" outlineLevel="5">
      <c r="A148" s="30" t="s">
        <v>272</v>
      </c>
      <c r="B148" s="36" t="s">
        <v>38</v>
      </c>
      <c r="C148" s="36" t="s">
        <v>142</v>
      </c>
      <c r="D148" s="39" t="s">
        <v>273</v>
      </c>
      <c r="E148" s="36" t="s">
        <v>10</v>
      </c>
      <c r="F148" s="36" t="s">
        <v>10</v>
      </c>
      <c r="G148" s="34">
        <f>G149</f>
        <v>94000</v>
      </c>
      <c r="H148" s="35">
        <f>H149</f>
        <v>94000</v>
      </c>
      <c r="I148" s="37">
        <f t="shared" si="7"/>
        <v>100</v>
      </c>
    </row>
    <row r="149" spans="1:9" s="38" customFormat="1" ht="25.5" outlineLevel="5">
      <c r="A149" s="30" t="s">
        <v>269</v>
      </c>
      <c r="B149" s="36" t="s">
        <v>38</v>
      </c>
      <c r="C149" s="36" t="s">
        <v>142</v>
      </c>
      <c r="D149" s="39" t="s">
        <v>273</v>
      </c>
      <c r="E149" s="36" t="s">
        <v>94</v>
      </c>
      <c r="F149" s="36" t="s">
        <v>10</v>
      </c>
      <c r="G149" s="34">
        <f>G150</f>
        <v>94000</v>
      </c>
      <c r="H149" s="35">
        <f>H150</f>
        <v>94000</v>
      </c>
      <c r="I149" s="37">
        <f t="shared" si="7"/>
        <v>100</v>
      </c>
    </row>
    <row r="150" spans="1:9" s="38" customFormat="1" ht="38.25" outlineLevel="5">
      <c r="A150" s="31" t="s">
        <v>95</v>
      </c>
      <c r="B150" s="36" t="s">
        <v>38</v>
      </c>
      <c r="C150" s="36" t="s">
        <v>142</v>
      </c>
      <c r="D150" s="39" t="s">
        <v>273</v>
      </c>
      <c r="E150" s="36" t="s">
        <v>94</v>
      </c>
      <c r="F150" s="36" t="s">
        <v>96</v>
      </c>
      <c r="G150" s="34">
        <v>94000</v>
      </c>
      <c r="H150" s="35">
        <v>94000</v>
      </c>
      <c r="I150" s="37">
        <f t="shared" si="7"/>
        <v>100</v>
      </c>
    </row>
    <row r="151" spans="1:9" outlineLevel="2">
      <c r="A151" s="3" t="s">
        <v>149</v>
      </c>
      <c r="B151" s="4" t="s">
        <v>38</v>
      </c>
      <c r="C151" s="4" t="s">
        <v>150</v>
      </c>
      <c r="D151" s="4" t="s">
        <v>9</v>
      </c>
      <c r="E151" s="4" t="s">
        <v>10</v>
      </c>
      <c r="F151" s="4" t="s">
        <v>10</v>
      </c>
      <c r="G151" s="13">
        <f>G152+G155+G158+G161</f>
        <v>56995879</v>
      </c>
      <c r="H151" s="14">
        <f>H152+H155+H158+H161</f>
        <v>21382085.629999999</v>
      </c>
      <c r="I151" s="29">
        <f t="shared" si="7"/>
        <v>37.515143208862519</v>
      </c>
    </row>
    <row r="152" spans="1:9" outlineLevel="3">
      <c r="A152" s="3" t="s">
        <v>151</v>
      </c>
      <c r="B152" s="4" t="s">
        <v>38</v>
      </c>
      <c r="C152" s="4" t="s">
        <v>150</v>
      </c>
      <c r="D152" s="4" t="s">
        <v>152</v>
      </c>
      <c r="E152" s="4" t="s">
        <v>10</v>
      </c>
      <c r="F152" s="4" t="s">
        <v>10</v>
      </c>
      <c r="G152" s="13">
        <f>G153</f>
        <v>11980000</v>
      </c>
      <c r="H152" s="14">
        <f>H153</f>
        <v>6742645.75</v>
      </c>
      <c r="I152" s="29">
        <f t="shared" si="7"/>
        <v>56.282518781302173</v>
      </c>
    </row>
    <row r="153" spans="1:9" ht="63.75" outlineLevel="4">
      <c r="A153" s="3" t="s">
        <v>145</v>
      </c>
      <c r="B153" s="4" t="s">
        <v>38</v>
      </c>
      <c r="C153" s="4" t="s">
        <v>150</v>
      </c>
      <c r="D153" s="4" t="s">
        <v>152</v>
      </c>
      <c r="E153" s="4" t="s">
        <v>146</v>
      </c>
      <c r="F153" s="4" t="s">
        <v>10</v>
      </c>
      <c r="G153" s="13">
        <f>G154</f>
        <v>11980000</v>
      </c>
      <c r="H153" s="14">
        <f>H154</f>
        <v>6742645.75</v>
      </c>
      <c r="I153" s="29">
        <f t="shared" si="7"/>
        <v>56.282518781302173</v>
      </c>
    </row>
    <row r="154" spans="1:9" ht="38.25" outlineLevel="5">
      <c r="A154" s="3" t="s">
        <v>95</v>
      </c>
      <c r="B154" s="4" t="s">
        <v>38</v>
      </c>
      <c r="C154" s="4" t="s">
        <v>150</v>
      </c>
      <c r="D154" s="4" t="s">
        <v>152</v>
      </c>
      <c r="E154" s="4" t="s">
        <v>146</v>
      </c>
      <c r="F154" s="4" t="s">
        <v>96</v>
      </c>
      <c r="G154" s="13">
        <v>11980000</v>
      </c>
      <c r="H154" s="14">
        <v>6742645.75</v>
      </c>
      <c r="I154" s="29">
        <f t="shared" si="7"/>
        <v>56.282518781302173</v>
      </c>
    </row>
    <row r="155" spans="1:9" ht="25.5" outlineLevel="3">
      <c r="A155" s="3" t="s">
        <v>153</v>
      </c>
      <c r="B155" s="4" t="s">
        <v>38</v>
      </c>
      <c r="C155" s="4" t="s">
        <v>150</v>
      </c>
      <c r="D155" s="4" t="s">
        <v>154</v>
      </c>
      <c r="E155" s="4" t="s">
        <v>10</v>
      </c>
      <c r="F155" s="4" t="s">
        <v>10</v>
      </c>
      <c r="G155" s="13">
        <f>G156</f>
        <v>15000000</v>
      </c>
      <c r="H155" s="14">
        <f>H156</f>
        <v>5502214.8799999999</v>
      </c>
      <c r="I155" s="29">
        <f t="shared" si="7"/>
        <v>36.681432533333329</v>
      </c>
    </row>
    <row r="156" spans="1:9" ht="63.75" outlineLevel="4">
      <c r="A156" s="3" t="s">
        <v>145</v>
      </c>
      <c r="B156" s="4" t="s">
        <v>38</v>
      </c>
      <c r="C156" s="4" t="s">
        <v>150</v>
      </c>
      <c r="D156" s="4" t="s">
        <v>154</v>
      </c>
      <c r="E156" s="4" t="s">
        <v>146</v>
      </c>
      <c r="F156" s="4" t="s">
        <v>10</v>
      </c>
      <c r="G156" s="13">
        <f>G157</f>
        <v>15000000</v>
      </c>
      <c r="H156" s="14">
        <f>H157</f>
        <v>5502214.8799999999</v>
      </c>
      <c r="I156" s="29">
        <f t="shared" si="7"/>
        <v>36.681432533333329</v>
      </c>
    </row>
    <row r="157" spans="1:9" ht="38.25" outlineLevel="5">
      <c r="A157" s="3" t="s">
        <v>95</v>
      </c>
      <c r="B157" s="4" t="s">
        <v>38</v>
      </c>
      <c r="C157" s="4" t="s">
        <v>150</v>
      </c>
      <c r="D157" s="4" t="s">
        <v>154</v>
      </c>
      <c r="E157" s="4" t="s">
        <v>146</v>
      </c>
      <c r="F157" s="4" t="s">
        <v>96</v>
      </c>
      <c r="G157" s="13">
        <v>15000000</v>
      </c>
      <c r="H157" s="14">
        <v>5502214.8799999999</v>
      </c>
      <c r="I157" s="29">
        <f t="shared" si="7"/>
        <v>36.681432533333329</v>
      </c>
    </row>
    <row r="158" spans="1:9" ht="89.25" outlineLevel="3">
      <c r="A158" s="3" t="s">
        <v>155</v>
      </c>
      <c r="B158" s="4" t="s">
        <v>38</v>
      </c>
      <c r="C158" s="4" t="s">
        <v>150</v>
      </c>
      <c r="D158" s="4" t="s">
        <v>156</v>
      </c>
      <c r="E158" s="4" t="s">
        <v>10</v>
      </c>
      <c r="F158" s="4" t="s">
        <v>10</v>
      </c>
      <c r="G158" s="13">
        <f>G159</f>
        <v>29364479</v>
      </c>
      <c r="H158" s="14">
        <f>H159</f>
        <v>8907225</v>
      </c>
      <c r="I158" s="29">
        <f t="shared" si="7"/>
        <v>30.333332323042406</v>
      </c>
    </row>
    <row r="159" spans="1:9" ht="63.75" outlineLevel="4">
      <c r="A159" s="3" t="s">
        <v>145</v>
      </c>
      <c r="B159" s="4" t="s">
        <v>38</v>
      </c>
      <c r="C159" s="4" t="s">
        <v>150</v>
      </c>
      <c r="D159" s="4" t="s">
        <v>156</v>
      </c>
      <c r="E159" s="4" t="s">
        <v>146</v>
      </c>
      <c r="F159" s="4" t="s">
        <v>10</v>
      </c>
      <c r="G159" s="13">
        <f>G160</f>
        <v>29364479</v>
      </c>
      <c r="H159" s="14">
        <f>H160</f>
        <v>8907225</v>
      </c>
      <c r="I159" s="29">
        <f t="shared" si="7"/>
        <v>30.333332323042406</v>
      </c>
    </row>
    <row r="160" spans="1:9" ht="38.25" outlineLevel="5">
      <c r="A160" s="3" t="s">
        <v>95</v>
      </c>
      <c r="B160" s="4" t="s">
        <v>38</v>
      </c>
      <c r="C160" s="4" t="s">
        <v>150</v>
      </c>
      <c r="D160" s="4" t="s">
        <v>156</v>
      </c>
      <c r="E160" s="4" t="s">
        <v>146</v>
      </c>
      <c r="F160" s="4" t="s">
        <v>96</v>
      </c>
      <c r="G160" s="13">
        <v>29364479</v>
      </c>
      <c r="H160" s="14">
        <v>8907225</v>
      </c>
      <c r="I160" s="29">
        <f t="shared" si="7"/>
        <v>30.333332323042406</v>
      </c>
    </row>
    <row r="161" spans="1:9" ht="25.5" outlineLevel="5">
      <c r="A161" s="30" t="s">
        <v>268</v>
      </c>
      <c r="B161" s="32" t="s">
        <v>38</v>
      </c>
      <c r="C161" s="32" t="s">
        <v>150</v>
      </c>
      <c r="D161" s="32" t="s">
        <v>270</v>
      </c>
      <c r="E161" s="36" t="s">
        <v>10</v>
      </c>
      <c r="F161" s="36" t="s">
        <v>10</v>
      </c>
      <c r="G161" s="13">
        <f>G162</f>
        <v>651400</v>
      </c>
      <c r="H161" s="14">
        <f>H162</f>
        <v>230000</v>
      </c>
      <c r="I161" s="29">
        <f t="shared" si="7"/>
        <v>35.308566165182683</v>
      </c>
    </row>
    <row r="162" spans="1:9" ht="25.5" outlineLevel="5">
      <c r="A162" s="30" t="s">
        <v>269</v>
      </c>
      <c r="B162" s="32" t="s">
        <v>38</v>
      </c>
      <c r="C162" s="32" t="s">
        <v>150</v>
      </c>
      <c r="D162" s="32" t="s">
        <v>270</v>
      </c>
      <c r="E162" s="36" t="s">
        <v>94</v>
      </c>
      <c r="F162" s="36" t="s">
        <v>10</v>
      </c>
      <c r="G162" s="13">
        <f>G163</f>
        <v>651400</v>
      </c>
      <c r="H162" s="14">
        <f>H163</f>
        <v>230000</v>
      </c>
      <c r="I162" s="29">
        <f t="shared" si="7"/>
        <v>35.308566165182683</v>
      </c>
    </row>
    <row r="163" spans="1:9" ht="38.25" outlineLevel="5">
      <c r="A163" s="31" t="s">
        <v>95</v>
      </c>
      <c r="B163" s="33" t="s">
        <v>38</v>
      </c>
      <c r="C163" s="33" t="s">
        <v>150</v>
      </c>
      <c r="D163" s="33" t="s">
        <v>270</v>
      </c>
      <c r="E163" s="4" t="s">
        <v>94</v>
      </c>
      <c r="F163" s="4" t="s">
        <v>96</v>
      </c>
      <c r="G163" s="13">
        <v>651400</v>
      </c>
      <c r="H163" s="14">
        <v>230000</v>
      </c>
      <c r="I163" s="29">
        <f t="shared" si="7"/>
        <v>35.308566165182683</v>
      </c>
    </row>
    <row r="164" spans="1:9" ht="25.5" outlineLevel="5">
      <c r="A164" s="40" t="s">
        <v>279</v>
      </c>
      <c r="B164" s="33" t="s">
        <v>38</v>
      </c>
      <c r="C164" s="33" t="s">
        <v>277</v>
      </c>
      <c r="D164" s="33" t="s">
        <v>9</v>
      </c>
      <c r="E164" s="4" t="s">
        <v>10</v>
      </c>
      <c r="F164" s="4" t="s">
        <v>10</v>
      </c>
      <c r="G164" s="13">
        <f t="shared" ref="G164:H166" si="8">G165</f>
        <v>234000</v>
      </c>
      <c r="H164" s="14">
        <f t="shared" si="8"/>
        <v>0</v>
      </c>
      <c r="I164" s="29">
        <f t="shared" si="7"/>
        <v>0</v>
      </c>
    </row>
    <row r="165" spans="1:9" ht="25.5" outlineLevel="5">
      <c r="A165" s="31" t="s">
        <v>280</v>
      </c>
      <c r="B165" s="33" t="s">
        <v>38</v>
      </c>
      <c r="C165" s="33" t="s">
        <v>277</v>
      </c>
      <c r="D165" s="33" t="s">
        <v>278</v>
      </c>
      <c r="E165" s="4" t="s">
        <v>10</v>
      </c>
      <c r="F165" s="4" t="s">
        <v>10</v>
      </c>
      <c r="G165" s="13">
        <f t="shared" si="8"/>
        <v>234000</v>
      </c>
      <c r="H165" s="14">
        <f t="shared" si="8"/>
        <v>0</v>
      </c>
      <c r="I165" s="29">
        <f t="shared" si="7"/>
        <v>0</v>
      </c>
    </row>
    <row r="166" spans="1:9" ht="25.5" outlineLevel="5">
      <c r="A166" s="30" t="s">
        <v>269</v>
      </c>
      <c r="B166" s="33" t="s">
        <v>38</v>
      </c>
      <c r="C166" s="33" t="s">
        <v>277</v>
      </c>
      <c r="D166" s="33" t="s">
        <v>278</v>
      </c>
      <c r="E166" s="4" t="s">
        <v>94</v>
      </c>
      <c r="F166" s="4" t="s">
        <v>10</v>
      </c>
      <c r="G166" s="13">
        <f t="shared" si="8"/>
        <v>234000</v>
      </c>
      <c r="H166" s="14">
        <f t="shared" si="8"/>
        <v>0</v>
      </c>
      <c r="I166" s="29">
        <f t="shared" si="7"/>
        <v>0</v>
      </c>
    </row>
    <row r="167" spans="1:9" ht="38.25" outlineLevel="5">
      <c r="A167" s="31" t="s">
        <v>95</v>
      </c>
      <c r="B167" s="33" t="s">
        <v>38</v>
      </c>
      <c r="C167" s="33" t="s">
        <v>277</v>
      </c>
      <c r="D167" s="33" t="s">
        <v>278</v>
      </c>
      <c r="E167" s="4" t="s">
        <v>94</v>
      </c>
      <c r="F167" s="4" t="s">
        <v>96</v>
      </c>
      <c r="G167" s="13">
        <v>234000</v>
      </c>
      <c r="H167" s="14">
        <v>0</v>
      </c>
      <c r="I167" s="29">
        <f t="shared" si="7"/>
        <v>0</v>
      </c>
    </row>
    <row r="168" spans="1:9" outlineLevel="2">
      <c r="A168" s="3" t="s">
        <v>157</v>
      </c>
      <c r="B168" s="4" t="s">
        <v>38</v>
      </c>
      <c r="C168" s="4" t="s">
        <v>158</v>
      </c>
      <c r="D168" s="4" t="s">
        <v>9</v>
      </c>
      <c r="E168" s="4" t="s">
        <v>10</v>
      </c>
      <c r="F168" s="4" t="s">
        <v>10</v>
      </c>
      <c r="G168" s="13">
        <f t="shared" ref="G168:H170" si="9">G169</f>
        <v>10000</v>
      </c>
      <c r="H168" s="14">
        <f t="shared" si="9"/>
        <v>0</v>
      </c>
      <c r="I168" s="29">
        <f t="shared" si="7"/>
        <v>0</v>
      </c>
    </row>
    <row r="169" spans="1:9" ht="25.5" outlineLevel="3">
      <c r="A169" s="3" t="s">
        <v>159</v>
      </c>
      <c r="B169" s="4" t="s">
        <v>38</v>
      </c>
      <c r="C169" s="4" t="s">
        <v>158</v>
      </c>
      <c r="D169" s="4" t="s">
        <v>160</v>
      </c>
      <c r="E169" s="4" t="s">
        <v>10</v>
      </c>
      <c r="F169" s="4" t="s">
        <v>10</v>
      </c>
      <c r="G169" s="13">
        <f t="shared" si="9"/>
        <v>10000</v>
      </c>
      <c r="H169" s="14">
        <f t="shared" si="9"/>
        <v>0</v>
      </c>
      <c r="I169" s="29">
        <f t="shared" si="7"/>
        <v>0</v>
      </c>
    </row>
    <row r="170" spans="1:9" ht="25.5" outlineLevel="4">
      <c r="A170" s="3" t="s">
        <v>93</v>
      </c>
      <c r="B170" s="4" t="s">
        <v>38</v>
      </c>
      <c r="C170" s="4" t="s">
        <v>158</v>
      </c>
      <c r="D170" s="4" t="s">
        <v>160</v>
      </c>
      <c r="E170" s="4" t="s">
        <v>94</v>
      </c>
      <c r="F170" s="4" t="s">
        <v>10</v>
      </c>
      <c r="G170" s="13">
        <f t="shared" si="9"/>
        <v>10000</v>
      </c>
      <c r="H170" s="14">
        <f t="shared" si="9"/>
        <v>0</v>
      </c>
      <c r="I170" s="29">
        <f t="shared" si="7"/>
        <v>0</v>
      </c>
    </row>
    <row r="171" spans="1:9" ht="38.25" outlineLevel="5">
      <c r="A171" s="3" t="s">
        <v>95</v>
      </c>
      <c r="B171" s="4" t="s">
        <v>38</v>
      </c>
      <c r="C171" s="4" t="s">
        <v>158</v>
      </c>
      <c r="D171" s="4" t="s">
        <v>160</v>
      </c>
      <c r="E171" s="4" t="s">
        <v>94</v>
      </c>
      <c r="F171" s="4" t="s">
        <v>96</v>
      </c>
      <c r="G171" s="13">
        <v>10000</v>
      </c>
      <c r="H171" s="14">
        <v>0</v>
      </c>
      <c r="I171" s="29">
        <f t="shared" si="7"/>
        <v>0</v>
      </c>
    </row>
    <row r="172" spans="1:9" outlineLevel="1">
      <c r="A172" s="3" t="s">
        <v>161</v>
      </c>
      <c r="B172" s="4" t="s">
        <v>38</v>
      </c>
      <c r="C172" s="4" t="s">
        <v>162</v>
      </c>
      <c r="D172" s="4" t="s">
        <v>9</v>
      </c>
      <c r="E172" s="4" t="s">
        <v>10</v>
      </c>
      <c r="F172" s="4" t="s">
        <v>10</v>
      </c>
      <c r="G172" s="13">
        <f>G173</f>
        <v>6533000</v>
      </c>
      <c r="H172" s="14">
        <f>H173</f>
        <v>2164400</v>
      </c>
      <c r="I172" s="29">
        <f t="shared" si="7"/>
        <v>33.130261748048369</v>
      </c>
    </row>
    <row r="173" spans="1:9" outlineLevel="2">
      <c r="A173" s="3" t="s">
        <v>163</v>
      </c>
      <c r="B173" s="4" t="s">
        <v>38</v>
      </c>
      <c r="C173" s="4" t="s">
        <v>164</v>
      </c>
      <c r="D173" s="4" t="s">
        <v>9</v>
      </c>
      <c r="E173" s="4" t="s">
        <v>10</v>
      </c>
      <c r="F173" s="4" t="s">
        <v>10</v>
      </c>
      <c r="G173" s="13">
        <f>G174+G177</f>
        <v>6533000</v>
      </c>
      <c r="H173" s="14">
        <f>H174+H177</f>
        <v>2164400</v>
      </c>
      <c r="I173" s="29">
        <f t="shared" si="7"/>
        <v>33.130261748048369</v>
      </c>
    </row>
    <row r="174" spans="1:9" outlineLevel="3">
      <c r="A174" s="3" t="s">
        <v>165</v>
      </c>
      <c r="B174" s="4" t="s">
        <v>38</v>
      </c>
      <c r="C174" s="4" t="s">
        <v>164</v>
      </c>
      <c r="D174" s="4" t="s">
        <v>166</v>
      </c>
      <c r="E174" s="4" t="s">
        <v>10</v>
      </c>
      <c r="F174" s="4" t="s">
        <v>10</v>
      </c>
      <c r="G174" s="13">
        <f>G175</f>
        <v>2033000</v>
      </c>
      <c r="H174" s="14">
        <f>H175</f>
        <v>614400</v>
      </c>
      <c r="I174" s="29">
        <f t="shared" si="7"/>
        <v>30.221347761928186</v>
      </c>
    </row>
    <row r="175" spans="1:9" ht="63.75" outlineLevel="4">
      <c r="A175" s="3" t="s">
        <v>145</v>
      </c>
      <c r="B175" s="4" t="s">
        <v>38</v>
      </c>
      <c r="C175" s="4" t="s">
        <v>164</v>
      </c>
      <c r="D175" s="4" t="s">
        <v>166</v>
      </c>
      <c r="E175" s="4" t="s">
        <v>146</v>
      </c>
      <c r="F175" s="4" t="s">
        <v>10</v>
      </c>
      <c r="G175" s="13">
        <f>G176</f>
        <v>2033000</v>
      </c>
      <c r="H175" s="14">
        <f>H176</f>
        <v>614400</v>
      </c>
      <c r="I175" s="29">
        <f t="shared" si="7"/>
        <v>30.221347761928186</v>
      </c>
    </row>
    <row r="176" spans="1:9" ht="38.25" outlineLevel="5">
      <c r="A176" s="3" t="s">
        <v>95</v>
      </c>
      <c r="B176" s="4" t="s">
        <v>38</v>
      </c>
      <c r="C176" s="4" t="s">
        <v>164</v>
      </c>
      <c r="D176" s="4" t="s">
        <v>166</v>
      </c>
      <c r="E176" s="4" t="s">
        <v>146</v>
      </c>
      <c r="F176" s="4" t="s">
        <v>96</v>
      </c>
      <c r="G176" s="13">
        <v>2033000</v>
      </c>
      <c r="H176" s="14">
        <v>614400</v>
      </c>
      <c r="I176" s="29">
        <f t="shared" si="7"/>
        <v>30.221347761928186</v>
      </c>
    </row>
    <row r="177" spans="1:9" outlineLevel="3">
      <c r="A177" s="3" t="s">
        <v>167</v>
      </c>
      <c r="B177" s="4" t="s">
        <v>38</v>
      </c>
      <c r="C177" s="4" t="s">
        <v>164</v>
      </c>
      <c r="D177" s="4" t="s">
        <v>168</v>
      </c>
      <c r="E177" s="4" t="s">
        <v>10</v>
      </c>
      <c r="F177" s="4" t="s">
        <v>10</v>
      </c>
      <c r="G177" s="13">
        <f>G178</f>
        <v>4500000</v>
      </c>
      <c r="H177" s="14">
        <f>H178</f>
        <v>1550000</v>
      </c>
      <c r="I177" s="29">
        <f t="shared" si="7"/>
        <v>34.444444444444443</v>
      </c>
    </row>
    <row r="178" spans="1:9" ht="63.75" outlineLevel="4">
      <c r="A178" s="3" t="s">
        <v>169</v>
      </c>
      <c r="B178" s="4" t="s">
        <v>38</v>
      </c>
      <c r="C178" s="4" t="s">
        <v>164</v>
      </c>
      <c r="D178" s="4" t="s">
        <v>168</v>
      </c>
      <c r="E178" s="4" t="s">
        <v>170</v>
      </c>
      <c r="F178" s="4" t="s">
        <v>10</v>
      </c>
      <c r="G178" s="13">
        <f>G179</f>
        <v>4500000</v>
      </c>
      <c r="H178" s="14">
        <f>H179</f>
        <v>1550000</v>
      </c>
      <c r="I178" s="29">
        <f t="shared" si="7"/>
        <v>34.444444444444443</v>
      </c>
    </row>
    <row r="179" spans="1:9" ht="38.25" outlineLevel="5">
      <c r="A179" s="3" t="s">
        <v>95</v>
      </c>
      <c r="B179" s="4" t="s">
        <v>38</v>
      </c>
      <c r="C179" s="4" t="s">
        <v>164</v>
      </c>
      <c r="D179" s="4" t="s">
        <v>168</v>
      </c>
      <c r="E179" s="4" t="s">
        <v>170</v>
      </c>
      <c r="F179" s="4" t="s">
        <v>96</v>
      </c>
      <c r="G179" s="13">
        <v>4500000</v>
      </c>
      <c r="H179" s="14">
        <v>1550000</v>
      </c>
      <c r="I179" s="29">
        <f t="shared" si="7"/>
        <v>34.444444444444443</v>
      </c>
    </row>
    <row r="180" spans="1:9" outlineLevel="1">
      <c r="A180" s="3" t="s">
        <v>171</v>
      </c>
      <c r="B180" s="4" t="s">
        <v>38</v>
      </c>
      <c r="C180" s="4" t="s">
        <v>172</v>
      </c>
      <c r="D180" s="4" t="s">
        <v>9</v>
      </c>
      <c r="E180" s="4" t="s">
        <v>10</v>
      </c>
      <c r="F180" s="4" t="s">
        <v>10</v>
      </c>
      <c r="G180" s="13">
        <f>G181+G185+G195+G207</f>
        <v>7402044</v>
      </c>
      <c r="H180" s="14">
        <f>H181+H185+H195+H207</f>
        <v>1379359.28</v>
      </c>
      <c r="I180" s="29">
        <f t="shared" si="7"/>
        <v>18.634843024440276</v>
      </c>
    </row>
    <row r="181" spans="1:9" outlineLevel="2">
      <c r="A181" s="3" t="s">
        <v>173</v>
      </c>
      <c r="B181" s="4" t="s">
        <v>38</v>
      </c>
      <c r="C181" s="4" t="s">
        <v>174</v>
      </c>
      <c r="D181" s="4" t="s">
        <v>9</v>
      </c>
      <c r="E181" s="4" t="s">
        <v>10</v>
      </c>
      <c r="F181" s="4" t="s">
        <v>10</v>
      </c>
      <c r="G181" s="13">
        <f t="shared" ref="G181:H183" si="10">G182</f>
        <v>365000</v>
      </c>
      <c r="H181" s="14">
        <f t="shared" si="10"/>
        <v>71719.8</v>
      </c>
      <c r="I181" s="29">
        <f t="shared" si="7"/>
        <v>19.649260273972605</v>
      </c>
    </row>
    <row r="182" spans="1:9" ht="25.5" outlineLevel="3">
      <c r="A182" s="3" t="s">
        <v>175</v>
      </c>
      <c r="B182" s="4" t="s">
        <v>38</v>
      </c>
      <c r="C182" s="4" t="s">
        <v>174</v>
      </c>
      <c r="D182" s="4" t="s">
        <v>176</v>
      </c>
      <c r="E182" s="4" t="s">
        <v>10</v>
      </c>
      <c r="F182" s="4" t="s">
        <v>10</v>
      </c>
      <c r="G182" s="13">
        <f t="shared" si="10"/>
        <v>365000</v>
      </c>
      <c r="H182" s="14">
        <f t="shared" si="10"/>
        <v>71719.8</v>
      </c>
      <c r="I182" s="29">
        <f t="shared" si="7"/>
        <v>19.649260273972605</v>
      </c>
    </row>
    <row r="183" spans="1:9" ht="38.25" outlineLevel="4">
      <c r="A183" s="3" t="s">
        <v>177</v>
      </c>
      <c r="B183" s="4" t="s">
        <v>38</v>
      </c>
      <c r="C183" s="4" t="s">
        <v>174</v>
      </c>
      <c r="D183" s="4" t="s">
        <v>176</v>
      </c>
      <c r="E183" s="4" t="s">
        <v>178</v>
      </c>
      <c r="F183" s="4" t="s">
        <v>10</v>
      </c>
      <c r="G183" s="13">
        <f t="shared" si="10"/>
        <v>365000</v>
      </c>
      <c r="H183" s="14">
        <f t="shared" si="10"/>
        <v>71719.8</v>
      </c>
      <c r="I183" s="29">
        <f t="shared" si="7"/>
        <v>19.649260273972605</v>
      </c>
    </row>
    <row r="184" spans="1:9" ht="25.5" outlineLevel="5">
      <c r="A184" s="3" t="s">
        <v>179</v>
      </c>
      <c r="B184" s="4" t="s">
        <v>38</v>
      </c>
      <c r="C184" s="4" t="s">
        <v>174</v>
      </c>
      <c r="D184" s="4" t="s">
        <v>176</v>
      </c>
      <c r="E184" s="4" t="s">
        <v>178</v>
      </c>
      <c r="F184" s="4" t="s">
        <v>180</v>
      </c>
      <c r="G184" s="13">
        <v>365000</v>
      </c>
      <c r="H184" s="14">
        <v>71719.8</v>
      </c>
      <c r="I184" s="29">
        <f t="shared" si="7"/>
        <v>19.649260273972605</v>
      </c>
    </row>
    <row r="185" spans="1:9" outlineLevel="2">
      <c r="A185" s="3" t="s">
        <v>181</v>
      </c>
      <c r="B185" s="4" t="s">
        <v>38</v>
      </c>
      <c r="C185" s="4" t="s">
        <v>182</v>
      </c>
      <c r="D185" s="4" t="s">
        <v>9</v>
      </c>
      <c r="E185" s="4" t="s">
        <v>10</v>
      </c>
      <c r="F185" s="4" t="s">
        <v>10</v>
      </c>
      <c r="G185" s="13">
        <f>G186+G189+G192</f>
        <v>1154619</v>
      </c>
      <c r="H185" s="14">
        <f>H186+H189+H192</f>
        <v>35326</v>
      </c>
      <c r="I185" s="29">
        <f t="shared" si="7"/>
        <v>3.0595373885238333</v>
      </c>
    </row>
    <row r="186" spans="1:9" ht="25.5" outlineLevel="3">
      <c r="A186" s="3" t="s">
        <v>183</v>
      </c>
      <c r="B186" s="4" t="s">
        <v>38</v>
      </c>
      <c r="C186" s="4" t="s">
        <v>182</v>
      </c>
      <c r="D186" s="4" t="s">
        <v>184</v>
      </c>
      <c r="E186" s="4" t="s">
        <v>10</v>
      </c>
      <c r="F186" s="4" t="s">
        <v>10</v>
      </c>
      <c r="G186" s="13">
        <f>G187</f>
        <v>797445</v>
      </c>
      <c r="H186" s="14">
        <f>H187</f>
        <v>0</v>
      </c>
      <c r="I186" s="29">
        <f t="shared" si="7"/>
        <v>0</v>
      </c>
    </row>
    <row r="187" spans="1:9" ht="25.5" outlineLevel="4">
      <c r="A187" s="3" t="s">
        <v>185</v>
      </c>
      <c r="B187" s="4" t="s">
        <v>38</v>
      </c>
      <c r="C187" s="4" t="s">
        <v>182</v>
      </c>
      <c r="D187" s="4" t="s">
        <v>184</v>
      </c>
      <c r="E187" s="4" t="s">
        <v>186</v>
      </c>
      <c r="F187" s="4" t="s">
        <v>10</v>
      </c>
      <c r="G187" s="13">
        <f>G188</f>
        <v>797445</v>
      </c>
      <c r="H187" s="14">
        <f>H188</f>
        <v>0</v>
      </c>
      <c r="I187" s="29">
        <f t="shared" si="7"/>
        <v>0</v>
      </c>
    </row>
    <row r="188" spans="1:9" ht="25.5" outlineLevel="5">
      <c r="A188" s="3" t="s">
        <v>187</v>
      </c>
      <c r="B188" s="4" t="s">
        <v>38</v>
      </c>
      <c r="C188" s="4" t="s">
        <v>182</v>
      </c>
      <c r="D188" s="4" t="s">
        <v>184</v>
      </c>
      <c r="E188" s="4" t="s">
        <v>186</v>
      </c>
      <c r="F188" s="4" t="s">
        <v>188</v>
      </c>
      <c r="G188" s="13">
        <v>797445</v>
      </c>
      <c r="H188" s="14">
        <v>0</v>
      </c>
      <c r="I188" s="29">
        <f t="shared" si="7"/>
        <v>0</v>
      </c>
    </row>
    <row r="189" spans="1:9" ht="37.5" customHeight="1" outlineLevel="3">
      <c r="A189" s="3" t="s">
        <v>189</v>
      </c>
      <c r="B189" s="4" t="s">
        <v>38</v>
      </c>
      <c r="C189" s="4" t="s">
        <v>182</v>
      </c>
      <c r="D189" s="4" t="s">
        <v>190</v>
      </c>
      <c r="E189" s="4" t="s">
        <v>10</v>
      </c>
      <c r="F189" s="4" t="s">
        <v>10</v>
      </c>
      <c r="G189" s="13">
        <f>G190</f>
        <v>63000</v>
      </c>
      <c r="H189" s="14">
        <f>H190</f>
        <v>35326</v>
      </c>
      <c r="I189" s="29">
        <f t="shared" si="7"/>
        <v>56.073015873015876</v>
      </c>
    </row>
    <row r="190" spans="1:9" ht="40.5" customHeight="1" outlineLevel="4">
      <c r="A190" s="3" t="s">
        <v>191</v>
      </c>
      <c r="B190" s="4" t="s">
        <v>38</v>
      </c>
      <c r="C190" s="4" t="s">
        <v>182</v>
      </c>
      <c r="D190" s="4" t="s">
        <v>190</v>
      </c>
      <c r="E190" s="4" t="s">
        <v>192</v>
      </c>
      <c r="F190" s="4" t="s">
        <v>10</v>
      </c>
      <c r="G190" s="13">
        <f>G191</f>
        <v>63000</v>
      </c>
      <c r="H190" s="14">
        <f>H191</f>
        <v>35326</v>
      </c>
      <c r="I190" s="29">
        <f t="shared" si="7"/>
        <v>56.073015873015876</v>
      </c>
    </row>
    <row r="191" spans="1:9" ht="25.5" outlineLevel="5">
      <c r="A191" s="3" t="s">
        <v>187</v>
      </c>
      <c r="B191" s="4" t="s">
        <v>38</v>
      </c>
      <c r="C191" s="4" t="s">
        <v>182</v>
      </c>
      <c r="D191" s="4" t="s">
        <v>190</v>
      </c>
      <c r="E191" s="4" t="s">
        <v>192</v>
      </c>
      <c r="F191" s="4" t="s">
        <v>188</v>
      </c>
      <c r="G191" s="13">
        <v>63000</v>
      </c>
      <c r="H191" s="14">
        <v>35326</v>
      </c>
      <c r="I191" s="29">
        <f t="shared" si="7"/>
        <v>56.073015873015876</v>
      </c>
    </row>
    <row r="192" spans="1:9" ht="25.5" outlineLevel="3">
      <c r="A192" s="3" t="s">
        <v>193</v>
      </c>
      <c r="B192" s="4" t="s">
        <v>38</v>
      </c>
      <c r="C192" s="4" t="s">
        <v>182</v>
      </c>
      <c r="D192" s="4" t="s">
        <v>194</v>
      </c>
      <c r="E192" s="4" t="s">
        <v>10</v>
      </c>
      <c r="F192" s="4" t="s">
        <v>10</v>
      </c>
      <c r="G192" s="13">
        <f>G193</f>
        <v>294174</v>
      </c>
      <c r="H192" s="14">
        <f>H193</f>
        <v>0</v>
      </c>
      <c r="I192" s="29">
        <f t="shared" si="7"/>
        <v>0</v>
      </c>
    </row>
    <row r="193" spans="1:9" ht="25.5" outlineLevel="4">
      <c r="A193" s="3" t="s">
        <v>185</v>
      </c>
      <c r="B193" s="4" t="s">
        <v>38</v>
      </c>
      <c r="C193" s="4" t="s">
        <v>182</v>
      </c>
      <c r="D193" s="4" t="s">
        <v>194</v>
      </c>
      <c r="E193" s="4" t="s">
        <v>186</v>
      </c>
      <c r="F193" s="4" t="s">
        <v>10</v>
      </c>
      <c r="G193" s="13">
        <f>G194</f>
        <v>294174</v>
      </c>
      <c r="H193" s="14">
        <f>H194</f>
        <v>0</v>
      </c>
      <c r="I193" s="29">
        <f t="shared" si="7"/>
        <v>0</v>
      </c>
    </row>
    <row r="194" spans="1:9" ht="25.5" outlineLevel="5">
      <c r="A194" s="3" t="s">
        <v>187</v>
      </c>
      <c r="B194" s="4" t="s">
        <v>38</v>
      </c>
      <c r="C194" s="4" t="s">
        <v>182</v>
      </c>
      <c r="D194" s="4" t="s">
        <v>194</v>
      </c>
      <c r="E194" s="4" t="s">
        <v>186</v>
      </c>
      <c r="F194" s="4" t="s">
        <v>188</v>
      </c>
      <c r="G194" s="13">
        <v>294174</v>
      </c>
      <c r="H194" s="14">
        <v>0</v>
      </c>
      <c r="I194" s="29">
        <f t="shared" si="7"/>
        <v>0</v>
      </c>
    </row>
    <row r="195" spans="1:9" outlineLevel="2">
      <c r="A195" s="3" t="s">
        <v>195</v>
      </c>
      <c r="B195" s="4" t="s">
        <v>38</v>
      </c>
      <c r="C195" s="4" t="s">
        <v>196</v>
      </c>
      <c r="D195" s="4" t="s">
        <v>9</v>
      </c>
      <c r="E195" s="4" t="s">
        <v>10</v>
      </c>
      <c r="F195" s="4" t="s">
        <v>10</v>
      </c>
      <c r="G195" s="13">
        <f>G196+G199+G204</f>
        <v>5059925</v>
      </c>
      <c r="H195" s="14">
        <f>H196+H199+H204</f>
        <v>1033548.55</v>
      </c>
      <c r="I195" s="29">
        <f t="shared" si="7"/>
        <v>20.426163431276155</v>
      </c>
    </row>
    <row r="196" spans="1:9" ht="63.75" outlineLevel="3">
      <c r="A196" s="3" t="s">
        <v>197</v>
      </c>
      <c r="B196" s="4" t="s">
        <v>38</v>
      </c>
      <c r="C196" s="4" t="s">
        <v>196</v>
      </c>
      <c r="D196" s="4" t="s">
        <v>198</v>
      </c>
      <c r="E196" s="4" t="s">
        <v>10</v>
      </c>
      <c r="F196" s="4" t="s">
        <v>10</v>
      </c>
      <c r="G196" s="13">
        <f>G197</f>
        <v>886050</v>
      </c>
      <c r="H196" s="14">
        <f>H197</f>
        <v>0</v>
      </c>
      <c r="I196" s="29">
        <f t="shared" si="7"/>
        <v>0</v>
      </c>
    </row>
    <row r="197" spans="1:9" ht="39.75" customHeight="1" outlineLevel="4">
      <c r="A197" s="3" t="s">
        <v>191</v>
      </c>
      <c r="B197" s="4" t="s">
        <v>38</v>
      </c>
      <c r="C197" s="4" t="s">
        <v>196</v>
      </c>
      <c r="D197" s="4" t="s">
        <v>198</v>
      </c>
      <c r="E197" s="4" t="s">
        <v>192</v>
      </c>
      <c r="F197" s="4" t="s">
        <v>10</v>
      </c>
      <c r="G197" s="13">
        <f>G198</f>
        <v>886050</v>
      </c>
      <c r="H197" s="14">
        <f>H198</f>
        <v>0</v>
      </c>
      <c r="I197" s="29">
        <f t="shared" si="7"/>
        <v>0</v>
      </c>
    </row>
    <row r="198" spans="1:9" ht="15" customHeight="1" outlineLevel="5">
      <c r="A198" s="3" t="s">
        <v>51</v>
      </c>
      <c r="B198" s="4" t="s">
        <v>38</v>
      </c>
      <c r="C198" s="4" t="s">
        <v>196</v>
      </c>
      <c r="D198" s="4" t="s">
        <v>198</v>
      </c>
      <c r="E198" s="4" t="s">
        <v>192</v>
      </c>
      <c r="F198" s="4" t="s">
        <v>52</v>
      </c>
      <c r="G198" s="13">
        <v>886050</v>
      </c>
      <c r="H198" s="14">
        <v>0</v>
      </c>
      <c r="I198" s="29">
        <f t="shared" si="7"/>
        <v>0</v>
      </c>
    </row>
    <row r="199" spans="1:9" ht="77.25" customHeight="1" outlineLevel="3">
      <c r="A199" s="3" t="s">
        <v>199</v>
      </c>
      <c r="B199" s="4" t="s">
        <v>38</v>
      </c>
      <c r="C199" s="4" t="s">
        <v>196</v>
      </c>
      <c r="D199" s="4" t="s">
        <v>200</v>
      </c>
      <c r="E199" s="4" t="s">
        <v>10</v>
      </c>
      <c r="F199" s="4" t="s">
        <v>10</v>
      </c>
      <c r="G199" s="13">
        <f>G200+G202</f>
        <v>4000165</v>
      </c>
      <c r="H199" s="14">
        <f>H200+H202</f>
        <v>1033548.55</v>
      </c>
      <c r="I199" s="29">
        <f t="shared" si="7"/>
        <v>25.837647947022184</v>
      </c>
    </row>
    <row r="200" spans="1:9" ht="25.5" outlineLevel="4">
      <c r="A200" s="3" t="s">
        <v>25</v>
      </c>
      <c r="B200" s="4" t="s">
        <v>38</v>
      </c>
      <c r="C200" s="4" t="s">
        <v>196</v>
      </c>
      <c r="D200" s="4" t="s">
        <v>200</v>
      </c>
      <c r="E200" s="4" t="s">
        <v>26</v>
      </c>
      <c r="F200" s="4" t="s">
        <v>10</v>
      </c>
      <c r="G200" s="13">
        <f>G201</f>
        <v>850855</v>
      </c>
      <c r="H200" s="14">
        <f>H201</f>
        <v>156959.04999999999</v>
      </c>
      <c r="I200" s="29">
        <f t="shared" si="7"/>
        <v>18.447214860346357</v>
      </c>
    </row>
    <row r="201" spans="1:9" outlineLevel="5">
      <c r="A201" s="3" t="s">
        <v>29</v>
      </c>
      <c r="B201" s="4" t="s">
        <v>38</v>
      </c>
      <c r="C201" s="4" t="s">
        <v>196</v>
      </c>
      <c r="D201" s="4" t="s">
        <v>200</v>
      </c>
      <c r="E201" s="4" t="s">
        <v>26</v>
      </c>
      <c r="F201" s="4" t="s">
        <v>30</v>
      </c>
      <c r="G201" s="13">
        <v>850855</v>
      </c>
      <c r="H201" s="14">
        <v>156959.04999999999</v>
      </c>
      <c r="I201" s="29">
        <f t="shared" si="7"/>
        <v>18.447214860346357</v>
      </c>
    </row>
    <row r="202" spans="1:9" ht="38.25" outlineLevel="4">
      <c r="A202" s="3" t="s">
        <v>177</v>
      </c>
      <c r="B202" s="4" t="s">
        <v>38</v>
      </c>
      <c r="C202" s="4" t="s">
        <v>196</v>
      </c>
      <c r="D202" s="4" t="s">
        <v>200</v>
      </c>
      <c r="E202" s="4" t="s">
        <v>178</v>
      </c>
      <c r="F202" s="4" t="s">
        <v>10</v>
      </c>
      <c r="G202" s="13">
        <f>G203</f>
        <v>3149310</v>
      </c>
      <c r="H202" s="14">
        <f>H203</f>
        <v>876589.5</v>
      </c>
      <c r="I202" s="29">
        <f t="shared" si="7"/>
        <v>27.834335140078302</v>
      </c>
    </row>
    <row r="203" spans="1:9" ht="25.5" outlineLevel="5">
      <c r="A203" s="3" t="s">
        <v>187</v>
      </c>
      <c r="B203" s="4" t="s">
        <v>38</v>
      </c>
      <c r="C203" s="4" t="s">
        <v>196</v>
      </c>
      <c r="D203" s="4" t="s">
        <v>200</v>
      </c>
      <c r="E203" s="4" t="s">
        <v>178</v>
      </c>
      <c r="F203" s="4" t="s">
        <v>188</v>
      </c>
      <c r="G203" s="13">
        <v>3149310</v>
      </c>
      <c r="H203" s="14">
        <v>876589.5</v>
      </c>
      <c r="I203" s="29">
        <f t="shared" si="7"/>
        <v>27.834335140078302</v>
      </c>
    </row>
    <row r="204" spans="1:9" ht="38.25" outlineLevel="3">
      <c r="A204" s="3" t="s">
        <v>201</v>
      </c>
      <c r="B204" s="4" t="s">
        <v>38</v>
      </c>
      <c r="C204" s="4" t="s">
        <v>196</v>
      </c>
      <c r="D204" s="4" t="s">
        <v>202</v>
      </c>
      <c r="E204" s="4" t="s">
        <v>10</v>
      </c>
      <c r="F204" s="4" t="s">
        <v>10</v>
      </c>
      <c r="G204" s="13">
        <f>G205</f>
        <v>173710</v>
      </c>
      <c r="H204" s="14">
        <f>H205</f>
        <v>0</v>
      </c>
      <c r="I204" s="29">
        <f t="shared" si="7"/>
        <v>0</v>
      </c>
    </row>
    <row r="205" spans="1:9" ht="38.25" outlineLevel="4">
      <c r="A205" s="3" t="s">
        <v>177</v>
      </c>
      <c r="B205" s="4" t="s">
        <v>38</v>
      </c>
      <c r="C205" s="4" t="s">
        <v>196</v>
      </c>
      <c r="D205" s="4" t="s">
        <v>202</v>
      </c>
      <c r="E205" s="4" t="s">
        <v>178</v>
      </c>
      <c r="F205" s="4" t="s">
        <v>10</v>
      </c>
      <c r="G205" s="13">
        <f>G206</f>
        <v>173710</v>
      </c>
      <c r="H205" s="14">
        <f>H206</f>
        <v>0</v>
      </c>
      <c r="I205" s="29">
        <f t="shared" si="7"/>
        <v>0</v>
      </c>
    </row>
    <row r="206" spans="1:9" ht="25.5" outlineLevel="5">
      <c r="A206" s="3" t="s">
        <v>187</v>
      </c>
      <c r="B206" s="4" t="s">
        <v>38</v>
      </c>
      <c r="C206" s="4" t="s">
        <v>196</v>
      </c>
      <c r="D206" s="4" t="s">
        <v>202</v>
      </c>
      <c r="E206" s="4" t="s">
        <v>178</v>
      </c>
      <c r="F206" s="4" t="s">
        <v>188</v>
      </c>
      <c r="G206" s="13">
        <v>173710</v>
      </c>
      <c r="H206" s="14">
        <v>0</v>
      </c>
      <c r="I206" s="29">
        <f t="shared" si="7"/>
        <v>0</v>
      </c>
    </row>
    <row r="207" spans="1:9" ht="25.5" outlineLevel="2">
      <c r="A207" s="3" t="s">
        <v>203</v>
      </c>
      <c r="B207" s="4" t="s">
        <v>38</v>
      </c>
      <c r="C207" s="4" t="s">
        <v>204</v>
      </c>
      <c r="D207" s="4" t="s">
        <v>9</v>
      </c>
      <c r="E207" s="4" t="s">
        <v>10</v>
      </c>
      <c r="F207" s="4" t="s">
        <v>10</v>
      </c>
      <c r="G207" s="13">
        <f>G208+G216</f>
        <v>822500</v>
      </c>
      <c r="H207" s="14">
        <f>H208+H216</f>
        <v>238764.93</v>
      </c>
      <c r="I207" s="29">
        <f t="shared" si="7"/>
        <v>29.029170820668693</v>
      </c>
    </row>
    <row r="208" spans="1:9" ht="102" outlineLevel="3">
      <c r="A208" s="3" t="s">
        <v>69</v>
      </c>
      <c r="B208" s="4" t="s">
        <v>38</v>
      </c>
      <c r="C208" s="4" t="s">
        <v>204</v>
      </c>
      <c r="D208" s="4" t="s">
        <v>70</v>
      </c>
      <c r="E208" s="4" t="s">
        <v>10</v>
      </c>
      <c r="F208" s="4" t="s">
        <v>10</v>
      </c>
      <c r="G208" s="13">
        <f>G209+G213</f>
        <v>329000</v>
      </c>
      <c r="H208" s="14">
        <f>H209+H213</f>
        <v>101421.05</v>
      </c>
      <c r="I208" s="29">
        <f t="shared" si="7"/>
        <v>30.827066869300911</v>
      </c>
    </row>
    <row r="209" spans="1:9" ht="25.5" outlineLevel="4">
      <c r="A209" s="3" t="s">
        <v>17</v>
      </c>
      <c r="B209" s="4" t="s">
        <v>38</v>
      </c>
      <c r="C209" s="4" t="s">
        <v>204</v>
      </c>
      <c r="D209" s="4" t="s">
        <v>70</v>
      </c>
      <c r="E209" s="4" t="s">
        <v>18</v>
      </c>
      <c r="F209" s="4" t="s">
        <v>10</v>
      </c>
      <c r="G209" s="13">
        <f>G210+G211+G212</f>
        <v>285999</v>
      </c>
      <c r="H209" s="14">
        <f>H210+H211+H212</f>
        <v>95998.33</v>
      </c>
      <c r="I209" s="29">
        <f t="shared" ref="I209:I273" si="11">H209/G209*100</f>
        <v>33.565967013870676</v>
      </c>
    </row>
    <row r="210" spans="1:9" outlineLevel="5">
      <c r="A210" s="3" t="s">
        <v>19</v>
      </c>
      <c r="B210" s="4" t="s">
        <v>38</v>
      </c>
      <c r="C210" s="4" t="s">
        <v>204</v>
      </c>
      <c r="D210" s="4" t="s">
        <v>70</v>
      </c>
      <c r="E210" s="4" t="s">
        <v>18</v>
      </c>
      <c r="F210" s="4" t="s">
        <v>20</v>
      </c>
      <c r="G210" s="13">
        <v>219200</v>
      </c>
      <c r="H210" s="14">
        <v>53354</v>
      </c>
      <c r="I210" s="29">
        <f t="shared" si="11"/>
        <v>24.340328467153284</v>
      </c>
    </row>
    <row r="211" spans="1:9" outlineLevel="5">
      <c r="A211" s="3" t="s">
        <v>45</v>
      </c>
      <c r="B211" s="4" t="s">
        <v>38</v>
      </c>
      <c r="C211" s="4" t="s">
        <v>204</v>
      </c>
      <c r="D211" s="4" t="s">
        <v>70</v>
      </c>
      <c r="E211" s="4" t="s">
        <v>18</v>
      </c>
      <c r="F211" s="4" t="s">
        <v>46</v>
      </c>
      <c r="G211" s="13">
        <v>600</v>
      </c>
      <c r="H211" s="14">
        <v>150</v>
      </c>
      <c r="I211" s="29">
        <f t="shared" si="11"/>
        <v>25</v>
      </c>
    </row>
    <row r="212" spans="1:9" outlineLevel="5">
      <c r="A212" s="3" t="s">
        <v>21</v>
      </c>
      <c r="B212" s="4" t="s">
        <v>38</v>
      </c>
      <c r="C212" s="4" t="s">
        <v>204</v>
      </c>
      <c r="D212" s="4" t="s">
        <v>70</v>
      </c>
      <c r="E212" s="4" t="s">
        <v>18</v>
      </c>
      <c r="F212" s="4" t="s">
        <v>22</v>
      </c>
      <c r="G212" s="13">
        <v>66199</v>
      </c>
      <c r="H212" s="14">
        <v>42494.33</v>
      </c>
      <c r="I212" s="29">
        <f t="shared" si="11"/>
        <v>64.191800480369793</v>
      </c>
    </row>
    <row r="213" spans="1:9" ht="25.5" outlineLevel="4">
      <c r="A213" s="3" t="s">
        <v>25</v>
      </c>
      <c r="B213" s="4" t="s">
        <v>38</v>
      </c>
      <c r="C213" s="4" t="s">
        <v>204</v>
      </c>
      <c r="D213" s="4" t="s">
        <v>70</v>
      </c>
      <c r="E213" s="4" t="s">
        <v>26</v>
      </c>
      <c r="F213" s="4" t="s">
        <v>10</v>
      </c>
      <c r="G213" s="13">
        <f>G214+G215</f>
        <v>43001</v>
      </c>
      <c r="H213" s="14">
        <f>H214+H215</f>
        <v>5422.7199999999993</v>
      </c>
      <c r="I213" s="29">
        <f t="shared" si="11"/>
        <v>12.610683472477383</v>
      </c>
    </row>
    <row r="214" spans="1:9" outlineLevel="5">
      <c r="A214" s="3" t="s">
        <v>27</v>
      </c>
      <c r="B214" s="4" t="s">
        <v>38</v>
      </c>
      <c r="C214" s="4" t="s">
        <v>204</v>
      </c>
      <c r="D214" s="4" t="s">
        <v>70</v>
      </c>
      <c r="E214" s="4" t="s">
        <v>26</v>
      </c>
      <c r="F214" s="4" t="s">
        <v>28</v>
      </c>
      <c r="G214" s="13">
        <v>18000</v>
      </c>
      <c r="H214" s="14">
        <v>3157.72</v>
      </c>
      <c r="I214" s="29">
        <f t="shared" si="11"/>
        <v>17.542888888888889</v>
      </c>
    </row>
    <row r="215" spans="1:9" ht="25.5" outlineLevel="5">
      <c r="A215" s="3" t="s">
        <v>31</v>
      </c>
      <c r="B215" s="4" t="s">
        <v>38</v>
      </c>
      <c r="C215" s="4" t="s">
        <v>204</v>
      </c>
      <c r="D215" s="4" t="s">
        <v>70</v>
      </c>
      <c r="E215" s="4" t="s">
        <v>26</v>
      </c>
      <c r="F215" s="4" t="s">
        <v>32</v>
      </c>
      <c r="G215" s="13">
        <v>25001</v>
      </c>
      <c r="H215" s="14">
        <v>2265</v>
      </c>
      <c r="I215" s="29">
        <f t="shared" si="11"/>
        <v>9.0596376144954203</v>
      </c>
    </row>
    <row r="216" spans="1:9" ht="78" customHeight="1" outlineLevel="3">
      <c r="A216" s="3" t="s">
        <v>199</v>
      </c>
      <c r="B216" s="4" t="s">
        <v>38</v>
      </c>
      <c r="C216" s="4" t="s">
        <v>204</v>
      </c>
      <c r="D216" s="4" t="s">
        <v>200</v>
      </c>
      <c r="E216" s="4" t="s">
        <v>10</v>
      </c>
      <c r="F216" s="4" t="s">
        <v>10</v>
      </c>
      <c r="G216" s="13">
        <f>G217+G221</f>
        <v>493500</v>
      </c>
      <c r="H216" s="14">
        <f>H217+H221</f>
        <v>137343.88</v>
      </c>
      <c r="I216" s="29">
        <f t="shared" si="11"/>
        <v>27.830573454913882</v>
      </c>
    </row>
    <row r="217" spans="1:9" ht="25.5" outlineLevel="4">
      <c r="A217" s="3" t="s">
        <v>17</v>
      </c>
      <c r="B217" s="4" t="s">
        <v>38</v>
      </c>
      <c r="C217" s="4" t="s">
        <v>204</v>
      </c>
      <c r="D217" s="4" t="s">
        <v>200</v>
      </c>
      <c r="E217" s="4" t="s">
        <v>18</v>
      </c>
      <c r="F217" s="4" t="s">
        <v>10</v>
      </c>
      <c r="G217" s="13">
        <f>G218+G219+G220</f>
        <v>401133</v>
      </c>
      <c r="H217" s="14">
        <f>H218+H219+H220</f>
        <v>131055.89000000001</v>
      </c>
      <c r="I217" s="29">
        <f t="shared" si="11"/>
        <v>32.671430672619806</v>
      </c>
    </row>
    <row r="218" spans="1:9" outlineLevel="5">
      <c r="A218" s="3" t="s">
        <v>19</v>
      </c>
      <c r="B218" s="4" t="s">
        <v>38</v>
      </c>
      <c r="C218" s="4" t="s">
        <v>204</v>
      </c>
      <c r="D218" s="4" t="s">
        <v>200</v>
      </c>
      <c r="E218" s="4" t="s">
        <v>18</v>
      </c>
      <c r="F218" s="4" t="s">
        <v>20</v>
      </c>
      <c r="G218" s="13">
        <v>307629</v>
      </c>
      <c r="H218" s="14">
        <v>81275.100000000006</v>
      </c>
      <c r="I218" s="29">
        <f t="shared" si="11"/>
        <v>26.419843382776008</v>
      </c>
    </row>
    <row r="219" spans="1:9" outlineLevel="5">
      <c r="A219" s="3" t="s">
        <v>45</v>
      </c>
      <c r="B219" s="4" t="s">
        <v>38</v>
      </c>
      <c r="C219" s="4" t="s">
        <v>204</v>
      </c>
      <c r="D219" s="4" t="s">
        <v>200</v>
      </c>
      <c r="E219" s="4" t="s">
        <v>18</v>
      </c>
      <c r="F219" s="4" t="s">
        <v>46</v>
      </c>
      <c r="G219" s="13">
        <v>600</v>
      </c>
      <c r="H219" s="14">
        <v>150</v>
      </c>
      <c r="I219" s="29">
        <f t="shared" si="11"/>
        <v>25</v>
      </c>
    </row>
    <row r="220" spans="1:9" outlineLevel="5">
      <c r="A220" s="3" t="s">
        <v>21</v>
      </c>
      <c r="B220" s="4" t="s">
        <v>38</v>
      </c>
      <c r="C220" s="4" t="s">
        <v>204</v>
      </c>
      <c r="D220" s="4" t="s">
        <v>200</v>
      </c>
      <c r="E220" s="4" t="s">
        <v>18</v>
      </c>
      <c r="F220" s="4" t="s">
        <v>22</v>
      </c>
      <c r="G220" s="13">
        <v>92904</v>
      </c>
      <c r="H220" s="14">
        <v>49630.79</v>
      </c>
      <c r="I220" s="29">
        <f t="shared" si="11"/>
        <v>53.421585722896758</v>
      </c>
    </row>
    <row r="221" spans="1:9" ht="25.5" outlineLevel="4">
      <c r="A221" s="3" t="s">
        <v>25</v>
      </c>
      <c r="B221" s="4" t="s">
        <v>38</v>
      </c>
      <c r="C221" s="4" t="s">
        <v>204</v>
      </c>
      <c r="D221" s="4" t="s">
        <v>200</v>
      </c>
      <c r="E221" s="4" t="s">
        <v>26</v>
      </c>
      <c r="F221" s="4" t="s">
        <v>10</v>
      </c>
      <c r="G221" s="13">
        <f>G222+G223</f>
        <v>92367</v>
      </c>
      <c r="H221" s="14">
        <f>H222+H223</f>
        <v>6287.99</v>
      </c>
      <c r="I221" s="29">
        <f t="shared" si="11"/>
        <v>6.807615273853215</v>
      </c>
    </row>
    <row r="222" spans="1:9" outlineLevel="5">
      <c r="A222" s="3" t="s">
        <v>27</v>
      </c>
      <c r="B222" s="4" t="s">
        <v>38</v>
      </c>
      <c r="C222" s="4" t="s">
        <v>204</v>
      </c>
      <c r="D222" s="4" t="s">
        <v>200</v>
      </c>
      <c r="E222" s="4" t="s">
        <v>26</v>
      </c>
      <c r="F222" s="4" t="s">
        <v>28</v>
      </c>
      <c r="G222" s="13">
        <v>18000</v>
      </c>
      <c r="H222" s="14">
        <v>3127.99</v>
      </c>
      <c r="I222" s="29">
        <f t="shared" si="11"/>
        <v>17.377722222222221</v>
      </c>
    </row>
    <row r="223" spans="1:9" ht="25.5" outlineLevel="5">
      <c r="A223" s="3" t="s">
        <v>31</v>
      </c>
      <c r="B223" s="4" t="s">
        <v>38</v>
      </c>
      <c r="C223" s="4" t="s">
        <v>204</v>
      </c>
      <c r="D223" s="4" t="s">
        <v>200</v>
      </c>
      <c r="E223" s="4" t="s">
        <v>26</v>
      </c>
      <c r="F223" s="4" t="s">
        <v>32</v>
      </c>
      <c r="G223" s="13">
        <v>74367</v>
      </c>
      <c r="H223" s="14">
        <v>3160</v>
      </c>
      <c r="I223" s="29">
        <f t="shared" si="11"/>
        <v>4.2491965522341895</v>
      </c>
    </row>
    <row r="224" spans="1:9" outlineLevel="1">
      <c r="A224" s="3" t="s">
        <v>205</v>
      </c>
      <c r="B224" s="4" t="s">
        <v>38</v>
      </c>
      <c r="C224" s="4" t="s">
        <v>206</v>
      </c>
      <c r="D224" s="4" t="s">
        <v>9</v>
      </c>
      <c r="E224" s="4" t="s">
        <v>10</v>
      </c>
      <c r="F224" s="4" t="s">
        <v>10</v>
      </c>
      <c r="G224" s="13">
        <f t="shared" ref="G224:H227" si="12">G225</f>
        <v>12390500</v>
      </c>
      <c r="H224" s="14">
        <f t="shared" si="12"/>
        <v>3700000</v>
      </c>
      <c r="I224" s="29">
        <f t="shared" si="11"/>
        <v>29.861587506557441</v>
      </c>
    </row>
    <row r="225" spans="1:9" outlineLevel="2">
      <c r="A225" s="3" t="s">
        <v>207</v>
      </c>
      <c r="B225" s="4" t="s">
        <v>38</v>
      </c>
      <c r="C225" s="4" t="s">
        <v>208</v>
      </c>
      <c r="D225" s="4" t="s">
        <v>9</v>
      </c>
      <c r="E225" s="4" t="s">
        <v>10</v>
      </c>
      <c r="F225" s="4" t="s">
        <v>10</v>
      </c>
      <c r="G225" s="13">
        <f t="shared" si="12"/>
        <v>12390500</v>
      </c>
      <c r="H225" s="14">
        <f t="shared" si="12"/>
        <v>3700000</v>
      </c>
      <c r="I225" s="29">
        <f t="shared" si="11"/>
        <v>29.861587506557441</v>
      </c>
    </row>
    <row r="226" spans="1:9" ht="25.5" outlineLevel="3">
      <c r="A226" s="3" t="s">
        <v>209</v>
      </c>
      <c r="B226" s="4" t="s">
        <v>38</v>
      </c>
      <c r="C226" s="4" t="s">
        <v>208</v>
      </c>
      <c r="D226" s="4" t="s">
        <v>210</v>
      </c>
      <c r="E226" s="4" t="s">
        <v>10</v>
      </c>
      <c r="F226" s="4" t="s">
        <v>10</v>
      </c>
      <c r="G226" s="13">
        <f t="shared" si="12"/>
        <v>12390500</v>
      </c>
      <c r="H226" s="14">
        <f t="shared" si="12"/>
        <v>3700000</v>
      </c>
      <c r="I226" s="29">
        <f t="shared" si="11"/>
        <v>29.861587506557441</v>
      </c>
    </row>
    <row r="227" spans="1:9" ht="63.75" outlineLevel="4">
      <c r="A227" s="3" t="s">
        <v>169</v>
      </c>
      <c r="B227" s="4" t="s">
        <v>38</v>
      </c>
      <c r="C227" s="4" t="s">
        <v>208</v>
      </c>
      <c r="D227" s="4" t="s">
        <v>210</v>
      </c>
      <c r="E227" s="4" t="s">
        <v>170</v>
      </c>
      <c r="F227" s="4" t="s">
        <v>10</v>
      </c>
      <c r="G227" s="13">
        <f t="shared" si="12"/>
        <v>12390500</v>
      </c>
      <c r="H227" s="14">
        <f t="shared" si="12"/>
        <v>3700000</v>
      </c>
      <c r="I227" s="29">
        <f t="shared" si="11"/>
        <v>29.861587506557441</v>
      </c>
    </row>
    <row r="228" spans="1:9" ht="38.25" outlineLevel="5">
      <c r="A228" s="3" t="s">
        <v>95</v>
      </c>
      <c r="B228" s="4" t="s">
        <v>38</v>
      </c>
      <c r="C228" s="4" t="s">
        <v>208</v>
      </c>
      <c r="D228" s="4" t="s">
        <v>210</v>
      </c>
      <c r="E228" s="4" t="s">
        <v>170</v>
      </c>
      <c r="F228" s="4" t="s">
        <v>96</v>
      </c>
      <c r="G228" s="13">
        <v>12390500</v>
      </c>
      <c r="H228" s="14">
        <v>3700000</v>
      </c>
      <c r="I228" s="29">
        <f t="shared" si="11"/>
        <v>29.861587506557441</v>
      </c>
    </row>
    <row r="229" spans="1:9" outlineLevel="1">
      <c r="A229" s="3" t="s">
        <v>211</v>
      </c>
      <c r="B229" s="4" t="s">
        <v>38</v>
      </c>
      <c r="C229" s="4" t="s">
        <v>212</v>
      </c>
      <c r="D229" s="4" t="s">
        <v>9</v>
      </c>
      <c r="E229" s="4" t="s">
        <v>10</v>
      </c>
      <c r="F229" s="4" t="s">
        <v>10</v>
      </c>
      <c r="G229" s="13">
        <f t="shared" ref="G229:H232" si="13">G230</f>
        <v>554000</v>
      </c>
      <c r="H229" s="14">
        <f t="shared" si="13"/>
        <v>158305</v>
      </c>
      <c r="I229" s="29">
        <f t="shared" si="11"/>
        <v>28.57490974729242</v>
      </c>
    </row>
    <row r="230" spans="1:9" outlineLevel="2">
      <c r="A230" s="3" t="s">
        <v>213</v>
      </c>
      <c r="B230" s="4" t="s">
        <v>38</v>
      </c>
      <c r="C230" s="4" t="s">
        <v>214</v>
      </c>
      <c r="D230" s="4" t="s">
        <v>9</v>
      </c>
      <c r="E230" s="4" t="s">
        <v>10</v>
      </c>
      <c r="F230" s="4" t="s">
        <v>10</v>
      </c>
      <c r="G230" s="13">
        <f t="shared" si="13"/>
        <v>554000</v>
      </c>
      <c r="H230" s="14">
        <f t="shared" si="13"/>
        <v>158305</v>
      </c>
      <c r="I230" s="29">
        <f t="shared" si="11"/>
        <v>28.57490974729242</v>
      </c>
    </row>
    <row r="231" spans="1:9" outlineLevel="3">
      <c r="A231" s="3" t="s">
        <v>215</v>
      </c>
      <c r="B231" s="4" t="s">
        <v>38</v>
      </c>
      <c r="C231" s="4" t="s">
        <v>214</v>
      </c>
      <c r="D231" s="4" t="s">
        <v>216</v>
      </c>
      <c r="E231" s="4" t="s">
        <v>10</v>
      </c>
      <c r="F231" s="4" t="s">
        <v>10</v>
      </c>
      <c r="G231" s="13">
        <f t="shared" si="13"/>
        <v>554000</v>
      </c>
      <c r="H231" s="14">
        <f t="shared" si="13"/>
        <v>158305</v>
      </c>
      <c r="I231" s="29">
        <f t="shared" si="11"/>
        <v>28.57490974729242</v>
      </c>
    </row>
    <row r="232" spans="1:9" ht="63.75" outlineLevel="4">
      <c r="A232" s="3" t="s">
        <v>145</v>
      </c>
      <c r="B232" s="4" t="s">
        <v>38</v>
      </c>
      <c r="C232" s="4" t="s">
        <v>214</v>
      </c>
      <c r="D232" s="4" t="s">
        <v>216</v>
      </c>
      <c r="E232" s="4" t="s">
        <v>146</v>
      </c>
      <c r="F232" s="4" t="s">
        <v>10</v>
      </c>
      <c r="G232" s="13">
        <f t="shared" si="13"/>
        <v>554000</v>
      </c>
      <c r="H232" s="14">
        <f t="shared" si="13"/>
        <v>158305</v>
      </c>
      <c r="I232" s="29">
        <f t="shared" si="11"/>
        <v>28.57490974729242</v>
      </c>
    </row>
    <row r="233" spans="1:9" ht="38.25" outlineLevel="5">
      <c r="A233" s="3" t="s">
        <v>95</v>
      </c>
      <c r="B233" s="4" t="s">
        <v>38</v>
      </c>
      <c r="C233" s="4" t="s">
        <v>214</v>
      </c>
      <c r="D233" s="4" t="s">
        <v>216</v>
      </c>
      <c r="E233" s="4" t="s">
        <v>146</v>
      </c>
      <c r="F233" s="4" t="s">
        <v>96</v>
      </c>
      <c r="G233" s="13">
        <v>554000</v>
      </c>
      <c r="H233" s="14">
        <v>158305</v>
      </c>
      <c r="I233" s="29">
        <f t="shared" si="11"/>
        <v>28.57490974729242</v>
      </c>
    </row>
    <row r="234" spans="1:9" ht="25.5">
      <c r="A234" s="3" t="s">
        <v>217</v>
      </c>
      <c r="B234" s="4" t="s">
        <v>218</v>
      </c>
      <c r="C234" s="4" t="s">
        <v>8</v>
      </c>
      <c r="D234" s="4" t="s">
        <v>9</v>
      </c>
      <c r="E234" s="4" t="s">
        <v>10</v>
      </c>
      <c r="F234" s="4" t="s">
        <v>10</v>
      </c>
      <c r="G234" s="13">
        <f>G235+G254</f>
        <v>6442500</v>
      </c>
      <c r="H234" s="14">
        <f>H235+H254</f>
        <v>1953869.6500000001</v>
      </c>
      <c r="I234" s="29">
        <f t="shared" si="11"/>
        <v>30.327817617384557</v>
      </c>
    </row>
    <row r="235" spans="1:9" outlineLevel="1">
      <c r="A235" s="3" t="s">
        <v>11</v>
      </c>
      <c r="B235" s="4" t="s">
        <v>218</v>
      </c>
      <c r="C235" s="4" t="s">
        <v>12</v>
      </c>
      <c r="D235" s="4" t="s">
        <v>9</v>
      </c>
      <c r="E235" s="4" t="s">
        <v>10</v>
      </c>
      <c r="F235" s="4" t="s">
        <v>10</v>
      </c>
      <c r="G235" s="13">
        <f>G236+G250</f>
        <v>3342500</v>
      </c>
      <c r="H235" s="14">
        <f>H236+H250</f>
        <v>895641.33000000007</v>
      </c>
      <c r="I235" s="29">
        <f t="shared" si="11"/>
        <v>26.795552131637994</v>
      </c>
    </row>
    <row r="236" spans="1:9" ht="39.75" customHeight="1" outlineLevel="2">
      <c r="A236" s="3" t="s">
        <v>219</v>
      </c>
      <c r="B236" s="4" t="s">
        <v>218</v>
      </c>
      <c r="C236" s="4" t="s">
        <v>220</v>
      </c>
      <c r="D236" s="4" t="s">
        <v>9</v>
      </c>
      <c r="E236" s="4" t="s">
        <v>10</v>
      </c>
      <c r="F236" s="4" t="s">
        <v>10</v>
      </c>
      <c r="G236" s="13">
        <f>G237</f>
        <v>3142500</v>
      </c>
      <c r="H236" s="14">
        <f>H237</f>
        <v>826263.9</v>
      </c>
      <c r="I236" s="29">
        <f t="shared" si="11"/>
        <v>26.293202863961813</v>
      </c>
    </row>
    <row r="237" spans="1:9" ht="38.25" outlineLevel="3">
      <c r="A237" s="3" t="s">
        <v>43</v>
      </c>
      <c r="B237" s="4" t="s">
        <v>218</v>
      </c>
      <c r="C237" s="4" t="s">
        <v>220</v>
      </c>
      <c r="D237" s="4" t="s">
        <v>221</v>
      </c>
      <c r="E237" s="4" t="s">
        <v>10</v>
      </c>
      <c r="F237" s="4" t="s">
        <v>10</v>
      </c>
      <c r="G237" s="13">
        <f>G238+G242+G246+G248</f>
        <v>3142500</v>
      </c>
      <c r="H237" s="14">
        <f>H238+H242+H246+H248</f>
        <v>826263.9</v>
      </c>
      <c r="I237" s="29">
        <f t="shared" si="11"/>
        <v>26.293202863961813</v>
      </c>
    </row>
    <row r="238" spans="1:9" ht="25.5" outlineLevel="4">
      <c r="A238" s="3" t="s">
        <v>17</v>
      </c>
      <c r="B238" s="4" t="s">
        <v>218</v>
      </c>
      <c r="C238" s="4" t="s">
        <v>220</v>
      </c>
      <c r="D238" s="4" t="s">
        <v>221</v>
      </c>
      <c r="E238" s="4" t="s">
        <v>18</v>
      </c>
      <c r="F238" s="4" t="s">
        <v>10</v>
      </c>
      <c r="G238" s="13">
        <f>G239+G240+G241</f>
        <v>2925500</v>
      </c>
      <c r="H238" s="14">
        <f>H239+H240+H241</f>
        <v>818702.47</v>
      </c>
      <c r="I238" s="29">
        <f t="shared" si="11"/>
        <v>27.985044265937447</v>
      </c>
    </row>
    <row r="239" spans="1:9" outlineLevel="5">
      <c r="A239" s="3" t="s">
        <v>19</v>
      </c>
      <c r="B239" s="4" t="s">
        <v>218</v>
      </c>
      <c r="C239" s="4" t="s">
        <v>220</v>
      </c>
      <c r="D239" s="4" t="s">
        <v>221</v>
      </c>
      <c r="E239" s="4" t="s">
        <v>18</v>
      </c>
      <c r="F239" s="4" t="s">
        <v>20</v>
      </c>
      <c r="G239" s="13">
        <v>2250000</v>
      </c>
      <c r="H239" s="14">
        <v>620868.23</v>
      </c>
      <c r="I239" s="29">
        <f t="shared" si="11"/>
        <v>27.594143555555554</v>
      </c>
    </row>
    <row r="240" spans="1:9" outlineLevel="5">
      <c r="A240" s="3" t="s">
        <v>45</v>
      </c>
      <c r="B240" s="4" t="s">
        <v>218</v>
      </c>
      <c r="C240" s="4" t="s">
        <v>220</v>
      </c>
      <c r="D240" s="4" t="s">
        <v>221</v>
      </c>
      <c r="E240" s="4" t="s">
        <v>18</v>
      </c>
      <c r="F240" s="4" t="s">
        <v>46</v>
      </c>
      <c r="G240" s="13">
        <v>500</v>
      </c>
      <c r="H240" s="14">
        <v>0</v>
      </c>
      <c r="I240" s="29">
        <f t="shared" si="11"/>
        <v>0</v>
      </c>
    </row>
    <row r="241" spans="1:9" outlineLevel="5">
      <c r="A241" s="3" t="s">
        <v>21</v>
      </c>
      <c r="B241" s="4" t="s">
        <v>218</v>
      </c>
      <c r="C241" s="4" t="s">
        <v>220</v>
      </c>
      <c r="D241" s="4" t="s">
        <v>221</v>
      </c>
      <c r="E241" s="4" t="s">
        <v>18</v>
      </c>
      <c r="F241" s="4" t="s">
        <v>22</v>
      </c>
      <c r="G241" s="13">
        <v>675000</v>
      </c>
      <c r="H241" s="14">
        <v>197834.23999999999</v>
      </c>
      <c r="I241" s="29">
        <f t="shared" si="11"/>
        <v>29.308776296296298</v>
      </c>
    </row>
    <row r="242" spans="1:9" ht="25.5" outlineLevel="4">
      <c r="A242" s="3" t="s">
        <v>25</v>
      </c>
      <c r="B242" s="4" t="s">
        <v>218</v>
      </c>
      <c r="C242" s="4" t="s">
        <v>220</v>
      </c>
      <c r="D242" s="4" t="s">
        <v>221</v>
      </c>
      <c r="E242" s="4" t="s">
        <v>26</v>
      </c>
      <c r="F242" s="4" t="s">
        <v>10</v>
      </c>
      <c r="G242" s="13">
        <f>G243+G244+G245</f>
        <v>202000</v>
      </c>
      <c r="H242" s="14">
        <f>H243+H244+H245</f>
        <v>0</v>
      </c>
      <c r="I242" s="29">
        <f t="shared" si="11"/>
        <v>0</v>
      </c>
    </row>
    <row r="243" spans="1:9" ht="25.5" outlineLevel="5">
      <c r="A243" s="3" t="s">
        <v>49</v>
      </c>
      <c r="B243" s="4" t="s">
        <v>218</v>
      </c>
      <c r="C243" s="4" t="s">
        <v>220</v>
      </c>
      <c r="D243" s="4" t="s">
        <v>221</v>
      </c>
      <c r="E243" s="4" t="s">
        <v>26</v>
      </c>
      <c r="F243" s="4" t="s">
        <v>50</v>
      </c>
      <c r="G243" s="13">
        <v>2000</v>
      </c>
      <c r="H243" s="14">
        <v>0</v>
      </c>
      <c r="I243" s="29">
        <f t="shared" si="11"/>
        <v>0</v>
      </c>
    </row>
    <row r="244" spans="1:9" outlineLevel="5">
      <c r="A244" s="3" t="s">
        <v>29</v>
      </c>
      <c r="B244" s="4" t="s">
        <v>218</v>
      </c>
      <c r="C244" s="4" t="s">
        <v>220</v>
      </c>
      <c r="D244" s="4" t="s">
        <v>221</v>
      </c>
      <c r="E244" s="4" t="s">
        <v>26</v>
      </c>
      <c r="F244" s="4" t="s">
        <v>30</v>
      </c>
      <c r="G244" s="13">
        <v>150000</v>
      </c>
      <c r="H244" s="14">
        <v>0</v>
      </c>
      <c r="I244" s="29">
        <f t="shared" si="11"/>
        <v>0</v>
      </c>
    </row>
    <row r="245" spans="1:9" ht="25.5" outlineLevel="5">
      <c r="A245" s="3" t="s">
        <v>31</v>
      </c>
      <c r="B245" s="4" t="s">
        <v>218</v>
      </c>
      <c r="C245" s="4" t="s">
        <v>220</v>
      </c>
      <c r="D245" s="4" t="s">
        <v>221</v>
      </c>
      <c r="E245" s="4" t="s">
        <v>26</v>
      </c>
      <c r="F245" s="4" t="s">
        <v>32</v>
      </c>
      <c r="G245" s="13">
        <v>50000</v>
      </c>
      <c r="H245" s="14">
        <v>0</v>
      </c>
      <c r="I245" s="29">
        <f t="shared" si="11"/>
        <v>0</v>
      </c>
    </row>
    <row r="246" spans="1:9" ht="25.5" outlineLevel="4">
      <c r="A246" s="3" t="s">
        <v>53</v>
      </c>
      <c r="B246" s="4" t="s">
        <v>218</v>
      </c>
      <c r="C246" s="4" t="s">
        <v>220</v>
      </c>
      <c r="D246" s="4" t="s">
        <v>221</v>
      </c>
      <c r="E246" s="4" t="s">
        <v>54</v>
      </c>
      <c r="F246" s="4" t="s">
        <v>10</v>
      </c>
      <c r="G246" s="13">
        <f>G247</f>
        <v>12000</v>
      </c>
      <c r="H246" s="14">
        <f>H247</f>
        <v>6249</v>
      </c>
      <c r="I246" s="29">
        <f t="shared" si="11"/>
        <v>52.075000000000003</v>
      </c>
    </row>
    <row r="247" spans="1:9" outlineLevel="5">
      <c r="A247" s="3" t="s">
        <v>35</v>
      </c>
      <c r="B247" s="4" t="s">
        <v>218</v>
      </c>
      <c r="C247" s="4" t="s">
        <v>220</v>
      </c>
      <c r="D247" s="4" t="s">
        <v>221</v>
      </c>
      <c r="E247" s="4" t="s">
        <v>54</v>
      </c>
      <c r="F247" s="4" t="s">
        <v>36</v>
      </c>
      <c r="G247" s="13">
        <v>12000</v>
      </c>
      <c r="H247" s="14">
        <v>6249</v>
      </c>
      <c r="I247" s="29">
        <f t="shared" si="11"/>
        <v>52.075000000000003</v>
      </c>
    </row>
    <row r="248" spans="1:9" ht="25.5" outlineLevel="4">
      <c r="A248" s="3" t="s">
        <v>33</v>
      </c>
      <c r="B248" s="4" t="s">
        <v>218</v>
      </c>
      <c r="C248" s="4" t="s">
        <v>220</v>
      </c>
      <c r="D248" s="4" t="s">
        <v>221</v>
      </c>
      <c r="E248" s="4" t="s">
        <v>34</v>
      </c>
      <c r="F248" s="4" t="s">
        <v>10</v>
      </c>
      <c r="G248" s="13">
        <f>G249</f>
        <v>3000</v>
      </c>
      <c r="H248" s="14">
        <f>H249</f>
        <v>1312.43</v>
      </c>
      <c r="I248" s="29">
        <f t="shared" si="11"/>
        <v>43.747666666666667</v>
      </c>
    </row>
    <row r="249" spans="1:9" outlineLevel="5">
      <c r="A249" s="3" t="s">
        <v>35</v>
      </c>
      <c r="B249" s="4" t="s">
        <v>218</v>
      </c>
      <c r="C249" s="4" t="s">
        <v>220</v>
      </c>
      <c r="D249" s="4" t="s">
        <v>221</v>
      </c>
      <c r="E249" s="4" t="s">
        <v>34</v>
      </c>
      <c r="F249" s="4" t="s">
        <v>36</v>
      </c>
      <c r="G249" s="13">
        <v>3000</v>
      </c>
      <c r="H249" s="14">
        <v>1312.43</v>
      </c>
      <c r="I249" s="29">
        <f t="shared" si="11"/>
        <v>43.747666666666667</v>
      </c>
    </row>
    <row r="250" spans="1:9" outlineLevel="2">
      <c r="A250" s="3" t="s">
        <v>67</v>
      </c>
      <c r="B250" s="4" t="s">
        <v>218</v>
      </c>
      <c r="C250" s="4" t="s">
        <v>68</v>
      </c>
      <c r="D250" s="4" t="s">
        <v>9</v>
      </c>
      <c r="E250" s="4" t="s">
        <v>10</v>
      </c>
      <c r="F250" s="4" t="s">
        <v>10</v>
      </c>
      <c r="G250" s="13">
        <f t="shared" ref="G250:H252" si="14">G251</f>
        <v>200000</v>
      </c>
      <c r="H250" s="14">
        <f t="shared" si="14"/>
        <v>69377.429999999993</v>
      </c>
      <c r="I250" s="29">
        <f t="shared" si="11"/>
        <v>34.688714999999995</v>
      </c>
    </row>
    <row r="251" spans="1:9" ht="25.5" outlineLevel="3">
      <c r="A251" s="3" t="s">
        <v>79</v>
      </c>
      <c r="B251" s="4" t="s">
        <v>218</v>
      </c>
      <c r="C251" s="4" t="s">
        <v>68</v>
      </c>
      <c r="D251" s="4" t="s">
        <v>222</v>
      </c>
      <c r="E251" s="4" t="s">
        <v>10</v>
      </c>
      <c r="F251" s="4" t="s">
        <v>10</v>
      </c>
      <c r="G251" s="13">
        <f t="shared" si="14"/>
        <v>200000</v>
      </c>
      <c r="H251" s="14">
        <f t="shared" si="14"/>
        <v>69377.429999999993</v>
      </c>
      <c r="I251" s="29">
        <f t="shared" si="11"/>
        <v>34.688714999999995</v>
      </c>
    </row>
    <row r="252" spans="1:9" ht="25.5" outlineLevel="4">
      <c r="A252" s="3" t="s">
        <v>25</v>
      </c>
      <c r="B252" s="4" t="s">
        <v>218</v>
      </c>
      <c r="C252" s="4" t="s">
        <v>68</v>
      </c>
      <c r="D252" s="4" t="s">
        <v>222</v>
      </c>
      <c r="E252" s="4" t="s">
        <v>26</v>
      </c>
      <c r="F252" s="4" t="s">
        <v>10</v>
      </c>
      <c r="G252" s="13">
        <f t="shared" si="14"/>
        <v>200000</v>
      </c>
      <c r="H252" s="14">
        <f t="shared" si="14"/>
        <v>69377.429999999993</v>
      </c>
      <c r="I252" s="29">
        <f t="shared" si="11"/>
        <v>34.688714999999995</v>
      </c>
    </row>
    <row r="253" spans="1:9" outlineLevel="5">
      <c r="A253" s="3" t="s">
        <v>29</v>
      </c>
      <c r="B253" s="4" t="s">
        <v>218</v>
      </c>
      <c r="C253" s="4" t="s">
        <v>68</v>
      </c>
      <c r="D253" s="4" t="s">
        <v>222</v>
      </c>
      <c r="E253" s="4" t="s">
        <v>26</v>
      </c>
      <c r="F253" s="4" t="s">
        <v>30</v>
      </c>
      <c r="G253" s="13">
        <v>200000</v>
      </c>
      <c r="H253" s="14">
        <v>69377.429999999993</v>
      </c>
      <c r="I253" s="29">
        <f t="shared" si="11"/>
        <v>34.688714999999995</v>
      </c>
    </row>
    <row r="254" spans="1:9" ht="25.5" outlineLevel="1">
      <c r="A254" s="3" t="s">
        <v>223</v>
      </c>
      <c r="B254" s="4" t="s">
        <v>218</v>
      </c>
      <c r="C254" s="4" t="s">
        <v>224</v>
      </c>
      <c r="D254" s="4" t="s">
        <v>9</v>
      </c>
      <c r="E254" s="4" t="s">
        <v>10</v>
      </c>
      <c r="F254" s="4" t="s">
        <v>10</v>
      </c>
      <c r="G254" s="13">
        <f t="shared" ref="G254:H257" si="15">G255</f>
        <v>3100000</v>
      </c>
      <c r="H254" s="14">
        <f t="shared" si="15"/>
        <v>1058228.32</v>
      </c>
      <c r="I254" s="29">
        <f t="shared" si="11"/>
        <v>34.136397419354843</v>
      </c>
    </row>
    <row r="255" spans="1:9" ht="25.5" outlineLevel="2">
      <c r="A255" s="3" t="s">
        <v>225</v>
      </c>
      <c r="B255" s="4" t="s">
        <v>218</v>
      </c>
      <c r="C255" s="4" t="s">
        <v>226</v>
      </c>
      <c r="D255" s="4" t="s">
        <v>9</v>
      </c>
      <c r="E255" s="4" t="s">
        <v>10</v>
      </c>
      <c r="F255" s="4" t="s">
        <v>10</v>
      </c>
      <c r="G255" s="13">
        <f t="shared" si="15"/>
        <v>3100000</v>
      </c>
      <c r="H255" s="14">
        <f t="shared" si="15"/>
        <v>1058228.32</v>
      </c>
      <c r="I255" s="29">
        <f t="shared" si="11"/>
        <v>34.136397419354843</v>
      </c>
    </row>
    <row r="256" spans="1:9" outlineLevel="3">
      <c r="A256" s="3" t="s">
        <v>227</v>
      </c>
      <c r="B256" s="4" t="s">
        <v>218</v>
      </c>
      <c r="C256" s="4" t="s">
        <v>226</v>
      </c>
      <c r="D256" s="4" t="s">
        <v>228</v>
      </c>
      <c r="E256" s="4" t="s">
        <v>10</v>
      </c>
      <c r="F256" s="4" t="s">
        <v>10</v>
      </c>
      <c r="G256" s="13">
        <f t="shared" si="15"/>
        <v>3100000</v>
      </c>
      <c r="H256" s="14">
        <f t="shared" si="15"/>
        <v>1058228.32</v>
      </c>
      <c r="I256" s="29">
        <f t="shared" si="11"/>
        <v>34.136397419354843</v>
      </c>
    </row>
    <row r="257" spans="1:9" outlineLevel="4">
      <c r="A257" s="3" t="s">
        <v>229</v>
      </c>
      <c r="B257" s="4" t="s">
        <v>218</v>
      </c>
      <c r="C257" s="4" t="s">
        <v>226</v>
      </c>
      <c r="D257" s="4" t="s">
        <v>228</v>
      </c>
      <c r="E257" s="4" t="s">
        <v>230</v>
      </c>
      <c r="F257" s="4" t="s">
        <v>10</v>
      </c>
      <c r="G257" s="13">
        <f t="shared" si="15"/>
        <v>3100000</v>
      </c>
      <c r="H257" s="14">
        <f t="shared" si="15"/>
        <v>1058228.32</v>
      </c>
      <c r="I257" s="29">
        <f t="shared" si="11"/>
        <v>34.136397419354843</v>
      </c>
    </row>
    <row r="258" spans="1:9" outlineLevel="5">
      <c r="A258" s="3" t="s">
        <v>231</v>
      </c>
      <c r="B258" s="4" t="s">
        <v>218</v>
      </c>
      <c r="C258" s="4" t="s">
        <v>226</v>
      </c>
      <c r="D258" s="4" t="s">
        <v>228</v>
      </c>
      <c r="E258" s="4" t="s">
        <v>230</v>
      </c>
      <c r="F258" s="4" t="s">
        <v>232</v>
      </c>
      <c r="G258" s="13">
        <v>3100000</v>
      </c>
      <c r="H258" s="14">
        <v>1058228.32</v>
      </c>
      <c r="I258" s="29">
        <f t="shared" si="11"/>
        <v>34.136397419354843</v>
      </c>
    </row>
    <row r="259" spans="1:9" ht="38.25">
      <c r="A259" s="3" t="s">
        <v>233</v>
      </c>
      <c r="B259" s="4" t="s">
        <v>234</v>
      </c>
      <c r="C259" s="4" t="s">
        <v>8</v>
      </c>
      <c r="D259" s="4" t="s">
        <v>9</v>
      </c>
      <c r="E259" s="4" t="s">
        <v>10</v>
      </c>
      <c r="F259" s="4" t="s">
        <v>10</v>
      </c>
      <c r="G259" s="13">
        <f>G260+G279</f>
        <v>7682584</v>
      </c>
      <c r="H259" s="14">
        <f>H260+H279</f>
        <v>2173393.23</v>
      </c>
      <c r="I259" s="29">
        <f t="shared" si="11"/>
        <v>28.289872652222218</v>
      </c>
    </row>
    <row r="260" spans="1:9" outlineLevel="1">
      <c r="A260" s="3" t="s">
        <v>139</v>
      </c>
      <c r="B260" s="4" t="s">
        <v>234</v>
      </c>
      <c r="C260" s="4" t="s">
        <v>140</v>
      </c>
      <c r="D260" s="4" t="s">
        <v>9</v>
      </c>
      <c r="E260" s="4" t="s">
        <v>10</v>
      </c>
      <c r="F260" s="4" t="s">
        <v>10</v>
      </c>
      <c r="G260" s="13">
        <f>G261+G265</f>
        <v>6857444</v>
      </c>
      <c r="H260" s="14">
        <f>H261+H265</f>
        <v>2060648.73</v>
      </c>
      <c r="I260" s="29">
        <f t="shared" si="11"/>
        <v>30.049807625115132</v>
      </c>
    </row>
    <row r="261" spans="1:9" outlineLevel="2">
      <c r="A261" s="3" t="s">
        <v>149</v>
      </c>
      <c r="B261" s="4" t="s">
        <v>234</v>
      </c>
      <c r="C261" s="4" t="s">
        <v>150</v>
      </c>
      <c r="D261" s="4" t="s">
        <v>9</v>
      </c>
      <c r="E261" s="4" t="s">
        <v>10</v>
      </c>
      <c r="F261" s="4" t="s">
        <v>10</v>
      </c>
      <c r="G261" s="13">
        <f t="shared" ref="G261:H263" si="16">G262</f>
        <v>8344</v>
      </c>
      <c r="H261" s="14">
        <f t="shared" si="16"/>
        <v>695</v>
      </c>
      <c r="I261" s="29">
        <f t="shared" si="11"/>
        <v>8.3293384467881104</v>
      </c>
    </row>
    <row r="262" spans="1:9" ht="63.75" outlineLevel="3">
      <c r="A262" s="3" t="s">
        <v>235</v>
      </c>
      <c r="B262" s="4" t="s">
        <v>234</v>
      </c>
      <c r="C262" s="4" t="s">
        <v>150</v>
      </c>
      <c r="D262" s="4" t="s">
        <v>236</v>
      </c>
      <c r="E262" s="4" t="s">
        <v>10</v>
      </c>
      <c r="F262" s="4" t="s">
        <v>10</v>
      </c>
      <c r="G262" s="13">
        <f t="shared" si="16"/>
        <v>8344</v>
      </c>
      <c r="H262" s="14">
        <f t="shared" si="16"/>
        <v>695</v>
      </c>
      <c r="I262" s="29">
        <f t="shared" si="11"/>
        <v>8.3293384467881104</v>
      </c>
    </row>
    <row r="263" spans="1:9" ht="38.25" outlineLevel="4">
      <c r="A263" s="3" t="s">
        <v>177</v>
      </c>
      <c r="B263" s="4" t="s">
        <v>234</v>
      </c>
      <c r="C263" s="4" t="s">
        <v>150</v>
      </c>
      <c r="D263" s="4" t="s">
        <v>236</v>
      </c>
      <c r="E263" s="4" t="s">
        <v>178</v>
      </c>
      <c r="F263" s="4" t="s">
        <v>10</v>
      </c>
      <c r="G263" s="13">
        <f t="shared" si="16"/>
        <v>8344</v>
      </c>
      <c r="H263" s="14">
        <f t="shared" si="16"/>
        <v>695</v>
      </c>
      <c r="I263" s="29">
        <f t="shared" si="11"/>
        <v>8.3293384467881104</v>
      </c>
    </row>
    <row r="264" spans="1:9" ht="25.5" outlineLevel="5">
      <c r="A264" s="3" t="s">
        <v>179</v>
      </c>
      <c r="B264" s="4" t="s">
        <v>234</v>
      </c>
      <c r="C264" s="4" t="s">
        <v>150</v>
      </c>
      <c r="D264" s="4" t="s">
        <v>236</v>
      </c>
      <c r="E264" s="4" t="s">
        <v>178</v>
      </c>
      <c r="F264" s="4" t="s">
        <v>180</v>
      </c>
      <c r="G264" s="13">
        <v>8344</v>
      </c>
      <c r="H264" s="14">
        <v>695</v>
      </c>
      <c r="I264" s="29">
        <f t="shared" si="11"/>
        <v>8.3293384467881104</v>
      </c>
    </row>
    <row r="265" spans="1:9" outlineLevel="2">
      <c r="A265" s="3" t="s">
        <v>157</v>
      </c>
      <c r="B265" s="4" t="s">
        <v>234</v>
      </c>
      <c r="C265" s="4" t="s">
        <v>158</v>
      </c>
      <c r="D265" s="4" t="s">
        <v>9</v>
      </c>
      <c r="E265" s="4" t="s">
        <v>10</v>
      </c>
      <c r="F265" s="4" t="s">
        <v>10</v>
      </c>
      <c r="G265" s="13">
        <f>G266</f>
        <v>6849100</v>
      </c>
      <c r="H265" s="14">
        <f>H266</f>
        <v>2059953.73</v>
      </c>
      <c r="I265" s="29">
        <f t="shared" si="11"/>
        <v>30.076268852841981</v>
      </c>
    </row>
    <row r="266" spans="1:9" ht="25.5" outlineLevel="3">
      <c r="A266" s="3" t="s">
        <v>237</v>
      </c>
      <c r="B266" s="4" t="s">
        <v>234</v>
      </c>
      <c r="C266" s="4" t="s">
        <v>158</v>
      </c>
      <c r="D266" s="4" t="s">
        <v>238</v>
      </c>
      <c r="E266" s="4" t="s">
        <v>10</v>
      </c>
      <c r="F266" s="4" t="s">
        <v>10</v>
      </c>
      <c r="G266" s="13">
        <f>G267+G271+G277</f>
        <v>6849100</v>
      </c>
      <c r="H266" s="14">
        <f>H267+H271+H277</f>
        <v>2059953.73</v>
      </c>
      <c r="I266" s="29">
        <f t="shared" si="11"/>
        <v>30.076268852841981</v>
      </c>
    </row>
    <row r="267" spans="1:9" ht="27.75" customHeight="1" outlineLevel="4">
      <c r="A267" s="3" t="s">
        <v>239</v>
      </c>
      <c r="B267" s="4" t="s">
        <v>234</v>
      </c>
      <c r="C267" s="4" t="s">
        <v>158</v>
      </c>
      <c r="D267" s="4" t="s">
        <v>238</v>
      </c>
      <c r="E267" s="4" t="s">
        <v>240</v>
      </c>
      <c r="F267" s="4" t="s">
        <v>10</v>
      </c>
      <c r="G267" s="13">
        <f>G268+G269+G270</f>
        <v>6442000</v>
      </c>
      <c r="H267" s="14">
        <f>H268+H269+H270</f>
        <v>1861831.25</v>
      </c>
      <c r="I267" s="29">
        <f t="shared" si="11"/>
        <v>28.901447531822416</v>
      </c>
    </row>
    <row r="268" spans="1:9" outlineLevel="5">
      <c r="A268" s="3" t="s">
        <v>19</v>
      </c>
      <c r="B268" s="4" t="s">
        <v>234</v>
      </c>
      <c r="C268" s="4" t="s">
        <v>158</v>
      </c>
      <c r="D268" s="4" t="s">
        <v>238</v>
      </c>
      <c r="E268" s="4" t="s">
        <v>240</v>
      </c>
      <c r="F268" s="4" t="s">
        <v>20</v>
      </c>
      <c r="G268" s="13">
        <v>4946000</v>
      </c>
      <c r="H268" s="14">
        <v>1430431.79</v>
      </c>
      <c r="I268" s="29">
        <f t="shared" si="11"/>
        <v>28.920982410028305</v>
      </c>
    </row>
    <row r="269" spans="1:9" outlineLevel="5">
      <c r="A269" s="3" t="s">
        <v>45</v>
      </c>
      <c r="B269" s="4" t="s">
        <v>234</v>
      </c>
      <c r="C269" s="4" t="s">
        <v>158</v>
      </c>
      <c r="D269" s="4" t="s">
        <v>238</v>
      </c>
      <c r="E269" s="4" t="s">
        <v>240</v>
      </c>
      <c r="F269" s="4" t="s">
        <v>46</v>
      </c>
      <c r="G269" s="13">
        <v>2000</v>
      </c>
      <c r="H269" s="14">
        <v>150</v>
      </c>
      <c r="I269" s="29">
        <f t="shared" si="11"/>
        <v>7.5</v>
      </c>
    </row>
    <row r="270" spans="1:9" outlineLevel="5">
      <c r="A270" s="3" t="s">
        <v>21</v>
      </c>
      <c r="B270" s="4" t="s">
        <v>234</v>
      </c>
      <c r="C270" s="4" t="s">
        <v>158</v>
      </c>
      <c r="D270" s="4" t="s">
        <v>238</v>
      </c>
      <c r="E270" s="4" t="s">
        <v>240</v>
      </c>
      <c r="F270" s="4" t="s">
        <v>22</v>
      </c>
      <c r="G270" s="13">
        <v>1494000</v>
      </c>
      <c r="H270" s="14">
        <v>431249.46</v>
      </c>
      <c r="I270" s="29">
        <f t="shared" si="11"/>
        <v>28.865425702811248</v>
      </c>
    </row>
    <row r="271" spans="1:9" ht="25.5" outlineLevel="4">
      <c r="A271" s="3" t="s">
        <v>25</v>
      </c>
      <c r="B271" s="4" t="s">
        <v>234</v>
      </c>
      <c r="C271" s="4" t="s">
        <v>158</v>
      </c>
      <c r="D271" s="4" t="s">
        <v>238</v>
      </c>
      <c r="E271" s="4" t="s">
        <v>26</v>
      </c>
      <c r="F271" s="4" t="s">
        <v>10</v>
      </c>
      <c r="G271" s="13">
        <f>G272+G274+G275+G276+G273</f>
        <v>387100</v>
      </c>
      <c r="H271" s="14">
        <f>H272+H274+H275+H276+H273</f>
        <v>194835.82</v>
      </c>
      <c r="I271" s="29">
        <f t="shared" si="11"/>
        <v>50.332167398605009</v>
      </c>
    </row>
    <row r="272" spans="1:9" outlineLevel="5">
      <c r="A272" s="3" t="s">
        <v>27</v>
      </c>
      <c r="B272" s="4" t="s">
        <v>234</v>
      </c>
      <c r="C272" s="4" t="s">
        <v>158</v>
      </c>
      <c r="D272" s="4" t="s">
        <v>238</v>
      </c>
      <c r="E272" s="4" t="s">
        <v>26</v>
      </c>
      <c r="F272" s="4" t="s">
        <v>28</v>
      </c>
      <c r="G272" s="13">
        <v>45000</v>
      </c>
      <c r="H272" s="14">
        <v>16826.509999999998</v>
      </c>
      <c r="I272" s="29">
        <f t="shared" si="11"/>
        <v>37.392244444444437</v>
      </c>
    </row>
    <row r="273" spans="1:9" outlineLevel="5">
      <c r="A273" s="3"/>
      <c r="B273" s="4" t="s">
        <v>234</v>
      </c>
      <c r="C273" s="4" t="s">
        <v>158</v>
      </c>
      <c r="D273" s="4" t="s">
        <v>238</v>
      </c>
      <c r="E273" s="4" t="s">
        <v>26</v>
      </c>
      <c r="F273" s="4" t="s">
        <v>50</v>
      </c>
      <c r="G273" s="13">
        <v>25000</v>
      </c>
      <c r="H273" s="14">
        <v>20324</v>
      </c>
      <c r="I273" s="29">
        <f t="shared" si="11"/>
        <v>81.296000000000006</v>
      </c>
    </row>
    <row r="274" spans="1:9" outlineLevel="5">
      <c r="A274" s="3" t="s">
        <v>29</v>
      </c>
      <c r="B274" s="4" t="s">
        <v>234</v>
      </c>
      <c r="C274" s="4" t="s">
        <v>158</v>
      </c>
      <c r="D274" s="4" t="s">
        <v>238</v>
      </c>
      <c r="E274" s="4" t="s">
        <v>26</v>
      </c>
      <c r="F274" s="4" t="s">
        <v>30</v>
      </c>
      <c r="G274" s="13">
        <v>82000</v>
      </c>
      <c r="H274" s="14">
        <v>54379.98</v>
      </c>
      <c r="I274" s="29">
        <f t="shared" ref="I274:I334" si="17">H274/G274*100</f>
        <v>66.317048780487809</v>
      </c>
    </row>
    <row r="275" spans="1:9" ht="15" customHeight="1" outlineLevel="5">
      <c r="A275" s="3" t="s">
        <v>51</v>
      </c>
      <c r="B275" s="4" t="s">
        <v>234</v>
      </c>
      <c r="C275" s="4" t="s">
        <v>158</v>
      </c>
      <c r="D275" s="4" t="s">
        <v>238</v>
      </c>
      <c r="E275" s="4" t="s">
        <v>26</v>
      </c>
      <c r="F275" s="4" t="s">
        <v>52</v>
      </c>
      <c r="G275" s="13">
        <v>790</v>
      </c>
      <c r="H275" s="14">
        <v>790</v>
      </c>
      <c r="I275" s="29">
        <f t="shared" si="17"/>
        <v>100</v>
      </c>
    </row>
    <row r="276" spans="1:9" ht="25.5" outlineLevel="5">
      <c r="A276" s="3" t="s">
        <v>31</v>
      </c>
      <c r="B276" s="4" t="s">
        <v>234</v>
      </c>
      <c r="C276" s="4" t="s">
        <v>158</v>
      </c>
      <c r="D276" s="4" t="s">
        <v>238</v>
      </c>
      <c r="E276" s="4" t="s">
        <v>26</v>
      </c>
      <c r="F276" s="4" t="s">
        <v>32</v>
      </c>
      <c r="G276" s="13">
        <f>259310-25000</f>
        <v>234310</v>
      </c>
      <c r="H276" s="14">
        <v>102515.33</v>
      </c>
      <c r="I276" s="29">
        <f t="shared" si="17"/>
        <v>43.752008023558538</v>
      </c>
    </row>
    <row r="277" spans="1:9" ht="25.5" outlineLevel="4">
      <c r="A277" s="3" t="s">
        <v>33</v>
      </c>
      <c r="B277" s="4" t="s">
        <v>234</v>
      </c>
      <c r="C277" s="4" t="s">
        <v>158</v>
      </c>
      <c r="D277" s="4" t="s">
        <v>238</v>
      </c>
      <c r="E277" s="4" t="s">
        <v>34</v>
      </c>
      <c r="F277" s="4" t="s">
        <v>10</v>
      </c>
      <c r="G277" s="13">
        <f>G278</f>
        <v>20000</v>
      </c>
      <c r="H277" s="14">
        <f>H278</f>
        <v>3286.66</v>
      </c>
      <c r="I277" s="29">
        <f t="shared" si="17"/>
        <v>16.433299999999999</v>
      </c>
    </row>
    <row r="278" spans="1:9" outlineLevel="5">
      <c r="A278" s="3" t="s">
        <v>35</v>
      </c>
      <c r="B278" s="4" t="s">
        <v>234</v>
      </c>
      <c r="C278" s="4" t="s">
        <v>158</v>
      </c>
      <c r="D278" s="4" t="s">
        <v>238</v>
      </c>
      <c r="E278" s="4" t="s">
        <v>34</v>
      </c>
      <c r="F278" s="4" t="s">
        <v>36</v>
      </c>
      <c r="G278" s="13">
        <v>20000</v>
      </c>
      <c r="H278" s="14">
        <v>3286.66</v>
      </c>
      <c r="I278" s="29">
        <f t="shared" si="17"/>
        <v>16.433299999999999</v>
      </c>
    </row>
    <row r="279" spans="1:9" outlineLevel="1">
      <c r="A279" s="3" t="s">
        <v>171</v>
      </c>
      <c r="B279" s="4" t="s">
        <v>234</v>
      </c>
      <c r="C279" s="4" t="s">
        <v>172</v>
      </c>
      <c r="D279" s="4" t="s">
        <v>9</v>
      </c>
      <c r="E279" s="4" t="s">
        <v>10</v>
      </c>
      <c r="F279" s="4" t="s">
        <v>10</v>
      </c>
      <c r="G279" s="13">
        <f>G280+G284</f>
        <v>825140</v>
      </c>
      <c r="H279" s="14">
        <f>H280+H284</f>
        <v>112744.5</v>
      </c>
      <c r="I279" s="29">
        <f t="shared" si="17"/>
        <v>13.663681314685993</v>
      </c>
    </row>
    <row r="280" spans="1:9" outlineLevel="2">
      <c r="A280" s="3" t="s">
        <v>195</v>
      </c>
      <c r="B280" s="4" t="s">
        <v>234</v>
      </c>
      <c r="C280" s="4" t="s">
        <v>196</v>
      </c>
      <c r="D280" s="4" t="s">
        <v>9</v>
      </c>
      <c r="E280" s="4" t="s">
        <v>10</v>
      </c>
      <c r="F280" s="4" t="s">
        <v>10</v>
      </c>
      <c r="G280" s="13">
        <f t="shared" ref="G280:H282" si="18">G281</f>
        <v>814140</v>
      </c>
      <c r="H280" s="14">
        <f t="shared" si="18"/>
        <v>101744.5</v>
      </c>
      <c r="I280" s="29">
        <f t="shared" si="17"/>
        <v>12.497174933058195</v>
      </c>
    </row>
    <row r="281" spans="1:9" ht="38.25" outlineLevel="3">
      <c r="A281" s="3" t="s">
        <v>241</v>
      </c>
      <c r="B281" s="4" t="s">
        <v>234</v>
      </c>
      <c r="C281" s="4" t="s">
        <v>196</v>
      </c>
      <c r="D281" s="4" t="s">
        <v>242</v>
      </c>
      <c r="E281" s="4" t="s">
        <v>10</v>
      </c>
      <c r="F281" s="4" t="s">
        <v>10</v>
      </c>
      <c r="G281" s="13">
        <f t="shared" si="18"/>
        <v>814140</v>
      </c>
      <c r="H281" s="14">
        <f t="shared" si="18"/>
        <v>101744.5</v>
      </c>
      <c r="I281" s="29">
        <f t="shared" si="17"/>
        <v>12.497174933058195</v>
      </c>
    </row>
    <row r="282" spans="1:9" ht="38.25" outlineLevel="4">
      <c r="A282" s="3" t="s">
        <v>177</v>
      </c>
      <c r="B282" s="4" t="s">
        <v>234</v>
      </c>
      <c r="C282" s="4" t="s">
        <v>196</v>
      </c>
      <c r="D282" s="4" t="s">
        <v>242</v>
      </c>
      <c r="E282" s="4" t="s">
        <v>178</v>
      </c>
      <c r="F282" s="4" t="s">
        <v>10</v>
      </c>
      <c r="G282" s="13">
        <f t="shared" si="18"/>
        <v>814140</v>
      </c>
      <c r="H282" s="14">
        <f t="shared" si="18"/>
        <v>101744.5</v>
      </c>
      <c r="I282" s="29">
        <f t="shared" si="17"/>
        <v>12.497174933058195</v>
      </c>
    </row>
    <row r="283" spans="1:9" ht="25.5" outlineLevel="5">
      <c r="A283" s="3" t="s">
        <v>187</v>
      </c>
      <c r="B283" s="4" t="s">
        <v>234</v>
      </c>
      <c r="C283" s="4" t="s">
        <v>196</v>
      </c>
      <c r="D283" s="4" t="s">
        <v>242</v>
      </c>
      <c r="E283" s="4" t="s">
        <v>178</v>
      </c>
      <c r="F283" s="4" t="s">
        <v>188</v>
      </c>
      <c r="G283" s="13">
        <v>814140</v>
      </c>
      <c r="H283" s="14">
        <v>101744.5</v>
      </c>
      <c r="I283" s="29">
        <f t="shared" si="17"/>
        <v>12.497174933058195</v>
      </c>
    </row>
    <row r="284" spans="1:9" ht="27" customHeight="1" outlineLevel="5">
      <c r="A284" s="3" t="s">
        <v>275</v>
      </c>
      <c r="B284" s="4" t="s">
        <v>234</v>
      </c>
      <c r="C284" s="4" t="s">
        <v>204</v>
      </c>
      <c r="D284" s="4" t="s">
        <v>274</v>
      </c>
      <c r="E284" s="4" t="s">
        <v>10</v>
      </c>
      <c r="F284" s="4" t="s">
        <v>10</v>
      </c>
      <c r="G284" s="13">
        <f>G285</f>
        <v>11000</v>
      </c>
      <c r="H284" s="14">
        <f>H285</f>
        <v>11000</v>
      </c>
      <c r="I284" s="29">
        <f t="shared" si="17"/>
        <v>100</v>
      </c>
    </row>
    <row r="285" spans="1:9" ht="25.5" outlineLevel="5">
      <c r="A285" s="3" t="s">
        <v>25</v>
      </c>
      <c r="B285" s="4" t="s">
        <v>234</v>
      </c>
      <c r="C285" s="4" t="s">
        <v>204</v>
      </c>
      <c r="D285" s="4" t="s">
        <v>274</v>
      </c>
      <c r="E285" s="4" t="s">
        <v>26</v>
      </c>
      <c r="F285" s="4" t="s">
        <v>10</v>
      </c>
      <c r="G285" s="13">
        <f>G286</f>
        <v>11000</v>
      </c>
      <c r="H285" s="14">
        <f>H286</f>
        <v>11000</v>
      </c>
      <c r="I285" s="29">
        <f t="shared" si="17"/>
        <v>100</v>
      </c>
    </row>
    <row r="286" spans="1:9" outlineLevel="5">
      <c r="A286" s="3" t="s">
        <v>29</v>
      </c>
      <c r="B286" s="4" t="s">
        <v>234</v>
      </c>
      <c r="C286" s="4" t="s">
        <v>204</v>
      </c>
      <c r="D286" s="4" t="s">
        <v>274</v>
      </c>
      <c r="E286" s="4" t="s">
        <v>26</v>
      </c>
      <c r="F286" s="4" t="s">
        <v>30</v>
      </c>
      <c r="G286" s="13">
        <v>11000</v>
      </c>
      <c r="H286" s="14">
        <v>11000</v>
      </c>
      <c r="I286" s="29">
        <f t="shared" si="17"/>
        <v>100</v>
      </c>
    </row>
    <row r="287" spans="1:9" ht="27" customHeight="1">
      <c r="A287" s="3" t="s">
        <v>243</v>
      </c>
      <c r="B287" s="4" t="s">
        <v>244</v>
      </c>
      <c r="C287" s="4" t="s">
        <v>8</v>
      </c>
      <c r="D287" s="4" t="s">
        <v>9</v>
      </c>
      <c r="E287" s="4" t="s">
        <v>10</v>
      </c>
      <c r="F287" s="4" t="s">
        <v>10</v>
      </c>
      <c r="G287" s="13">
        <f>G288+G302</f>
        <v>2466110</v>
      </c>
      <c r="H287" s="14">
        <f>H288+H302</f>
        <v>731669.27</v>
      </c>
      <c r="I287" s="29">
        <f t="shared" si="17"/>
        <v>29.668963266034364</v>
      </c>
    </row>
    <row r="288" spans="1:9" outlineLevel="1">
      <c r="A288" s="3" t="s">
        <v>11</v>
      </c>
      <c r="B288" s="4" t="s">
        <v>244</v>
      </c>
      <c r="C288" s="4" t="s">
        <v>12</v>
      </c>
      <c r="D288" s="4" t="s">
        <v>9</v>
      </c>
      <c r="E288" s="4" t="s">
        <v>10</v>
      </c>
      <c r="F288" s="4" t="s">
        <v>10</v>
      </c>
      <c r="G288" s="13">
        <f>G289</f>
        <v>2051100</v>
      </c>
      <c r="H288" s="14">
        <f>H289</f>
        <v>529969.27</v>
      </c>
      <c r="I288" s="29">
        <f t="shared" si="17"/>
        <v>25.838295061186685</v>
      </c>
    </row>
    <row r="289" spans="1:9" outlineLevel="2">
      <c r="A289" s="3" t="s">
        <v>67</v>
      </c>
      <c r="B289" s="4" t="s">
        <v>244</v>
      </c>
      <c r="C289" s="4" t="s">
        <v>68</v>
      </c>
      <c r="D289" s="4" t="s">
        <v>9</v>
      </c>
      <c r="E289" s="4" t="s">
        <v>10</v>
      </c>
      <c r="F289" s="4" t="s">
        <v>10</v>
      </c>
      <c r="G289" s="13">
        <f>G290</f>
        <v>2051100</v>
      </c>
      <c r="H289" s="14">
        <f>H290</f>
        <v>529969.27</v>
      </c>
      <c r="I289" s="29">
        <f t="shared" si="17"/>
        <v>25.838295061186685</v>
      </c>
    </row>
    <row r="290" spans="1:9" ht="38.25" outlineLevel="3">
      <c r="A290" s="3" t="s">
        <v>43</v>
      </c>
      <c r="B290" s="4" t="s">
        <v>244</v>
      </c>
      <c r="C290" s="4" t="s">
        <v>68</v>
      </c>
      <c r="D290" s="4" t="s">
        <v>245</v>
      </c>
      <c r="E290" s="4" t="s">
        <v>10</v>
      </c>
      <c r="F290" s="4" t="s">
        <v>10</v>
      </c>
      <c r="G290" s="13">
        <f>G291+G295+G300</f>
        <v>2051100</v>
      </c>
      <c r="H290" s="14">
        <f>H291+H295+H300</f>
        <v>529969.27</v>
      </c>
      <c r="I290" s="29">
        <f t="shared" si="17"/>
        <v>25.838295061186685</v>
      </c>
    </row>
    <row r="291" spans="1:9" ht="25.5" outlineLevel="4">
      <c r="A291" s="3" t="s">
        <v>17</v>
      </c>
      <c r="B291" s="4" t="s">
        <v>244</v>
      </c>
      <c r="C291" s="4" t="s">
        <v>68</v>
      </c>
      <c r="D291" s="4" t="s">
        <v>245</v>
      </c>
      <c r="E291" s="4" t="s">
        <v>18</v>
      </c>
      <c r="F291" s="4" t="s">
        <v>10</v>
      </c>
      <c r="G291" s="13">
        <f>G292+G293+G294</f>
        <v>2026100</v>
      </c>
      <c r="H291" s="14">
        <f>H292+H293+H294</f>
        <v>507015.64</v>
      </c>
      <c r="I291" s="29">
        <f t="shared" si="17"/>
        <v>25.024215981442183</v>
      </c>
    </row>
    <row r="292" spans="1:9" outlineLevel="5">
      <c r="A292" s="3" t="s">
        <v>19</v>
      </c>
      <c r="B292" s="4" t="s">
        <v>244</v>
      </c>
      <c r="C292" s="4" t="s">
        <v>68</v>
      </c>
      <c r="D292" s="4" t="s">
        <v>245</v>
      </c>
      <c r="E292" s="4" t="s">
        <v>18</v>
      </c>
      <c r="F292" s="4" t="s">
        <v>20</v>
      </c>
      <c r="G292" s="13">
        <v>1555600</v>
      </c>
      <c r="H292" s="14">
        <v>375695.58</v>
      </c>
      <c r="I292" s="29">
        <f t="shared" si="17"/>
        <v>24.151168680894834</v>
      </c>
    </row>
    <row r="293" spans="1:9" outlineLevel="5">
      <c r="A293" s="3" t="s">
        <v>45</v>
      </c>
      <c r="B293" s="4" t="s">
        <v>244</v>
      </c>
      <c r="C293" s="4" t="s">
        <v>68</v>
      </c>
      <c r="D293" s="4" t="s">
        <v>245</v>
      </c>
      <c r="E293" s="4" t="s">
        <v>18</v>
      </c>
      <c r="F293" s="4" t="s">
        <v>46</v>
      </c>
      <c r="G293" s="13">
        <v>500</v>
      </c>
      <c r="H293" s="14">
        <v>150</v>
      </c>
      <c r="I293" s="29">
        <f t="shared" si="17"/>
        <v>30</v>
      </c>
    </row>
    <row r="294" spans="1:9" outlineLevel="5">
      <c r="A294" s="3" t="s">
        <v>21</v>
      </c>
      <c r="B294" s="4" t="s">
        <v>244</v>
      </c>
      <c r="C294" s="4" t="s">
        <v>68</v>
      </c>
      <c r="D294" s="4" t="s">
        <v>245</v>
      </c>
      <c r="E294" s="4" t="s">
        <v>18</v>
      </c>
      <c r="F294" s="4" t="s">
        <v>22</v>
      </c>
      <c r="G294" s="13">
        <v>470000</v>
      </c>
      <c r="H294" s="14">
        <v>131170.06</v>
      </c>
      <c r="I294" s="29">
        <f t="shared" si="17"/>
        <v>27.90852340425532</v>
      </c>
    </row>
    <row r="295" spans="1:9" ht="25.5" outlineLevel="4">
      <c r="A295" s="3" t="s">
        <v>25</v>
      </c>
      <c r="B295" s="4" t="s">
        <v>244</v>
      </c>
      <c r="C295" s="4" t="s">
        <v>68</v>
      </c>
      <c r="D295" s="4" t="s">
        <v>245</v>
      </c>
      <c r="E295" s="4" t="s">
        <v>26</v>
      </c>
      <c r="F295" s="4" t="s">
        <v>10</v>
      </c>
      <c r="G295" s="13">
        <f>G296+G297+G298+G299</f>
        <v>23000</v>
      </c>
      <c r="H295" s="14">
        <f>H296+H297+H298+H299</f>
        <v>21710</v>
      </c>
      <c r="I295" s="29">
        <f t="shared" si="17"/>
        <v>94.391304347826093</v>
      </c>
    </row>
    <row r="296" spans="1:9" outlineLevel="5">
      <c r="A296" s="3" t="s">
        <v>27</v>
      </c>
      <c r="B296" s="4" t="s">
        <v>244</v>
      </c>
      <c r="C296" s="4" t="s">
        <v>68</v>
      </c>
      <c r="D296" s="4" t="s">
        <v>245</v>
      </c>
      <c r="E296" s="4" t="s">
        <v>26</v>
      </c>
      <c r="F296" s="4" t="s">
        <v>28</v>
      </c>
      <c r="G296" s="13">
        <v>8000</v>
      </c>
      <c r="H296" s="14">
        <v>8000</v>
      </c>
      <c r="I296" s="29">
        <f t="shared" si="17"/>
        <v>100</v>
      </c>
    </row>
    <row r="297" spans="1:9" outlineLevel="5">
      <c r="A297" s="3" t="s">
        <v>29</v>
      </c>
      <c r="B297" s="4" t="s">
        <v>244</v>
      </c>
      <c r="C297" s="4" t="s">
        <v>68</v>
      </c>
      <c r="D297" s="4" t="s">
        <v>245</v>
      </c>
      <c r="E297" s="4" t="s">
        <v>26</v>
      </c>
      <c r="F297" s="4" t="s">
        <v>30</v>
      </c>
      <c r="G297" s="13">
        <v>5710</v>
      </c>
      <c r="H297" s="14">
        <v>13710</v>
      </c>
      <c r="I297" s="29">
        <f t="shared" si="17"/>
        <v>240.1050788091068</v>
      </c>
    </row>
    <row r="298" spans="1:9" outlineLevel="5">
      <c r="A298" s="3" t="s">
        <v>35</v>
      </c>
      <c r="B298" s="4" t="s">
        <v>244</v>
      </c>
      <c r="C298" s="4" t="s">
        <v>68</v>
      </c>
      <c r="D298" s="4" t="s">
        <v>245</v>
      </c>
      <c r="E298" s="4" t="s">
        <v>26</v>
      </c>
      <c r="F298" s="4" t="s">
        <v>36</v>
      </c>
      <c r="G298" s="13">
        <v>2000</v>
      </c>
      <c r="H298" s="14">
        <v>0</v>
      </c>
      <c r="I298" s="29">
        <f t="shared" si="17"/>
        <v>0</v>
      </c>
    </row>
    <row r="299" spans="1:9" ht="25.5" outlineLevel="5">
      <c r="A299" s="3" t="s">
        <v>31</v>
      </c>
      <c r="B299" s="4" t="s">
        <v>244</v>
      </c>
      <c r="C299" s="4" t="s">
        <v>68</v>
      </c>
      <c r="D299" s="4" t="s">
        <v>245</v>
      </c>
      <c r="E299" s="4" t="s">
        <v>26</v>
      </c>
      <c r="F299" s="4" t="s">
        <v>32</v>
      </c>
      <c r="G299" s="13">
        <v>7290</v>
      </c>
      <c r="H299" s="14">
        <v>0</v>
      </c>
      <c r="I299" s="29">
        <f t="shared" si="17"/>
        <v>0</v>
      </c>
    </row>
    <row r="300" spans="1:9" ht="25.5" outlineLevel="4">
      <c r="A300" s="3" t="s">
        <v>33</v>
      </c>
      <c r="B300" s="4" t="s">
        <v>244</v>
      </c>
      <c r="C300" s="4" t="s">
        <v>68</v>
      </c>
      <c r="D300" s="4" t="s">
        <v>245</v>
      </c>
      <c r="E300" s="4" t="s">
        <v>34</v>
      </c>
      <c r="F300" s="4" t="s">
        <v>10</v>
      </c>
      <c r="G300" s="13">
        <f>G301</f>
        <v>2000</v>
      </c>
      <c r="H300" s="14">
        <f>H301</f>
        <v>1243.6300000000001</v>
      </c>
      <c r="I300" s="29">
        <f t="shared" si="17"/>
        <v>62.1815</v>
      </c>
    </row>
    <row r="301" spans="1:9" outlineLevel="5">
      <c r="A301" s="3" t="s">
        <v>35</v>
      </c>
      <c r="B301" s="4" t="s">
        <v>244</v>
      </c>
      <c r="C301" s="4" t="s">
        <v>68</v>
      </c>
      <c r="D301" s="4" t="s">
        <v>245</v>
      </c>
      <c r="E301" s="4" t="s">
        <v>34</v>
      </c>
      <c r="F301" s="4" t="s">
        <v>36</v>
      </c>
      <c r="G301" s="13">
        <v>2000</v>
      </c>
      <c r="H301" s="14">
        <v>1243.6300000000001</v>
      </c>
      <c r="I301" s="29">
        <f t="shared" si="17"/>
        <v>62.1815</v>
      </c>
    </row>
    <row r="302" spans="1:9" outlineLevel="1">
      <c r="A302" s="3" t="s">
        <v>87</v>
      </c>
      <c r="B302" s="4" t="s">
        <v>244</v>
      </c>
      <c r="C302" s="4" t="s">
        <v>88</v>
      </c>
      <c r="D302" s="4" t="s">
        <v>9</v>
      </c>
      <c r="E302" s="4" t="s">
        <v>10</v>
      </c>
      <c r="F302" s="4" t="s">
        <v>10</v>
      </c>
      <c r="G302" s="13">
        <f t="shared" ref="G302:H305" si="19">G303</f>
        <v>415010</v>
      </c>
      <c r="H302" s="14">
        <f t="shared" si="19"/>
        <v>201700</v>
      </c>
      <c r="I302" s="29">
        <f t="shared" si="17"/>
        <v>48.60123852437291</v>
      </c>
    </row>
    <row r="303" spans="1:9" ht="25.5" outlineLevel="2">
      <c r="A303" s="3" t="s">
        <v>111</v>
      </c>
      <c r="B303" s="4" t="s">
        <v>244</v>
      </c>
      <c r="C303" s="4" t="s">
        <v>112</v>
      </c>
      <c r="D303" s="4" t="s">
        <v>9</v>
      </c>
      <c r="E303" s="4" t="s">
        <v>10</v>
      </c>
      <c r="F303" s="4" t="s">
        <v>10</v>
      </c>
      <c r="G303" s="13">
        <f t="shared" si="19"/>
        <v>415010</v>
      </c>
      <c r="H303" s="14">
        <f t="shared" si="19"/>
        <v>201700</v>
      </c>
      <c r="I303" s="29">
        <f t="shared" si="17"/>
        <v>48.60123852437291</v>
      </c>
    </row>
    <row r="304" spans="1:9" ht="25.5" outlineLevel="3">
      <c r="A304" s="3" t="s">
        <v>246</v>
      </c>
      <c r="B304" s="4" t="s">
        <v>244</v>
      </c>
      <c r="C304" s="4" t="s">
        <v>112</v>
      </c>
      <c r="D304" s="4" t="s">
        <v>247</v>
      </c>
      <c r="E304" s="4" t="s">
        <v>10</v>
      </c>
      <c r="F304" s="4" t="s">
        <v>10</v>
      </c>
      <c r="G304" s="13">
        <f t="shared" si="19"/>
        <v>415010</v>
      </c>
      <c r="H304" s="14">
        <f t="shared" si="19"/>
        <v>201700</v>
      </c>
      <c r="I304" s="29">
        <f t="shared" si="17"/>
        <v>48.60123852437291</v>
      </c>
    </row>
    <row r="305" spans="1:9" ht="25.5" outlineLevel="4">
      <c r="A305" s="3" t="s">
        <v>25</v>
      </c>
      <c r="B305" s="4" t="s">
        <v>244</v>
      </c>
      <c r="C305" s="4" t="s">
        <v>112</v>
      </c>
      <c r="D305" s="4" t="s">
        <v>247</v>
      </c>
      <c r="E305" s="4" t="s">
        <v>26</v>
      </c>
      <c r="F305" s="4" t="s">
        <v>10</v>
      </c>
      <c r="G305" s="13">
        <f t="shared" si="19"/>
        <v>415010</v>
      </c>
      <c r="H305" s="14">
        <f t="shared" si="19"/>
        <v>201700</v>
      </c>
      <c r="I305" s="29">
        <f t="shared" si="17"/>
        <v>48.60123852437291</v>
      </c>
    </row>
    <row r="306" spans="1:9" outlineLevel="5">
      <c r="A306" s="3" t="s">
        <v>29</v>
      </c>
      <c r="B306" s="4" t="s">
        <v>244</v>
      </c>
      <c r="C306" s="4" t="s">
        <v>112</v>
      </c>
      <c r="D306" s="4" t="s">
        <v>247</v>
      </c>
      <c r="E306" s="4" t="s">
        <v>26</v>
      </c>
      <c r="F306" s="4" t="s">
        <v>30</v>
      </c>
      <c r="G306" s="13">
        <v>415010</v>
      </c>
      <c r="H306" s="14">
        <v>201700</v>
      </c>
      <c r="I306" s="29">
        <f t="shared" si="17"/>
        <v>48.60123852437291</v>
      </c>
    </row>
    <row r="307" spans="1:9" ht="29.25" customHeight="1">
      <c r="A307" s="3" t="s">
        <v>248</v>
      </c>
      <c r="B307" s="4" t="s">
        <v>249</v>
      </c>
      <c r="C307" s="4" t="s">
        <v>8</v>
      </c>
      <c r="D307" s="4" t="s">
        <v>9</v>
      </c>
      <c r="E307" s="4" t="s">
        <v>10</v>
      </c>
      <c r="F307" s="4" t="s">
        <v>10</v>
      </c>
      <c r="G307" s="13">
        <f t="shared" ref="G307:H309" si="20">G308</f>
        <v>1359957.13</v>
      </c>
      <c r="H307" s="14">
        <f t="shared" si="20"/>
        <v>350682.15</v>
      </c>
      <c r="I307" s="29">
        <f t="shared" si="17"/>
        <v>25.786265042045851</v>
      </c>
    </row>
    <row r="308" spans="1:9" ht="25.5" outlineLevel="1">
      <c r="A308" s="3" t="s">
        <v>250</v>
      </c>
      <c r="B308" s="4" t="s">
        <v>249</v>
      </c>
      <c r="C308" s="4" t="s">
        <v>251</v>
      </c>
      <c r="D308" s="4" t="s">
        <v>9</v>
      </c>
      <c r="E308" s="4" t="s">
        <v>10</v>
      </c>
      <c r="F308" s="4" t="s">
        <v>10</v>
      </c>
      <c r="G308" s="13">
        <f t="shared" si="20"/>
        <v>1359957.13</v>
      </c>
      <c r="H308" s="14">
        <f t="shared" si="20"/>
        <v>350682.15</v>
      </c>
      <c r="I308" s="29">
        <f t="shared" si="17"/>
        <v>25.786265042045851</v>
      </c>
    </row>
    <row r="309" spans="1:9" ht="38.25" outlineLevel="2">
      <c r="A309" s="3" t="s">
        <v>252</v>
      </c>
      <c r="B309" s="4" t="s">
        <v>249</v>
      </c>
      <c r="C309" s="4" t="s">
        <v>253</v>
      </c>
      <c r="D309" s="4" t="s">
        <v>9</v>
      </c>
      <c r="E309" s="4" t="s">
        <v>10</v>
      </c>
      <c r="F309" s="4" t="s">
        <v>10</v>
      </c>
      <c r="G309" s="13">
        <f t="shared" si="20"/>
        <v>1359957.13</v>
      </c>
      <c r="H309" s="14">
        <f t="shared" si="20"/>
        <v>350682.15</v>
      </c>
      <c r="I309" s="29">
        <f t="shared" si="17"/>
        <v>25.786265042045851</v>
      </c>
    </row>
    <row r="310" spans="1:9" outlineLevel="3">
      <c r="A310" s="3" t="s">
        <v>254</v>
      </c>
      <c r="B310" s="4" t="s">
        <v>249</v>
      </c>
      <c r="C310" s="4" t="s">
        <v>253</v>
      </c>
      <c r="D310" s="4" t="s">
        <v>255</v>
      </c>
      <c r="E310" s="4" t="s">
        <v>10</v>
      </c>
      <c r="F310" s="4" t="s">
        <v>10</v>
      </c>
      <c r="G310" s="13">
        <f>G311+G314+G317</f>
        <v>1359957.13</v>
      </c>
      <c r="H310" s="14">
        <f>H311+H314+H317</f>
        <v>350682.15</v>
      </c>
      <c r="I310" s="29">
        <f t="shared" si="17"/>
        <v>25.786265042045851</v>
      </c>
    </row>
    <row r="311" spans="1:9" ht="27" customHeight="1" outlineLevel="4">
      <c r="A311" s="3" t="s">
        <v>239</v>
      </c>
      <c r="B311" s="4" t="s">
        <v>249</v>
      </c>
      <c r="C311" s="4" t="s">
        <v>253</v>
      </c>
      <c r="D311" s="4" t="s">
        <v>255</v>
      </c>
      <c r="E311" s="4" t="s">
        <v>240</v>
      </c>
      <c r="F311" s="4" t="s">
        <v>10</v>
      </c>
      <c r="G311" s="13">
        <f>G312+G313</f>
        <v>1261957.1299999999</v>
      </c>
      <c r="H311" s="14">
        <f>H312+H313</f>
        <v>338359.66000000003</v>
      </c>
      <c r="I311" s="29">
        <f t="shared" si="17"/>
        <v>26.812294328888974</v>
      </c>
    </row>
    <row r="312" spans="1:9" outlineLevel="5">
      <c r="A312" s="3" t="s">
        <v>19</v>
      </c>
      <c r="B312" s="4" t="s">
        <v>249</v>
      </c>
      <c r="C312" s="4" t="s">
        <v>253</v>
      </c>
      <c r="D312" s="4" t="s">
        <v>255</v>
      </c>
      <c r="E312" s="4" t="s">
        <v>240</v>
      </c>
      <c r="F312" s="4" t="s">
        <v>20</v>
      </c>
      <c r="G312" s="13">
        <f>1050000-81756</f>
        <v>968244</v>
      </c>
      <c r="H312" s="14">
        <v>249642</v>
      </c>
      <c r="I312" s="29">
        <f t="shared" si="17"/>
        <v>25.782963798381399</v>
      </c>
    </row>
    <row r="313" spans="1:9" outlineLevel="5">
      <c r="A313" s="3" t="s">
        <v>21</v>
      </c>
      <c r="B313" s="4" t="s">
        <v>249</v>
      </c>
      <c r="C313" s="4" t="s">
        <v>253</v>
      </c>
      <c r="D313" s="4" t="s">
        <v>255</v>
      </c>
      <c r="E313" s="4" t="s">
        <v>240</v>
      </c>
      <c r="F313" s="4" t="s">
        <v>22</v>
      </c>
      <c r="G313" s="13">
        <f>317000-23286.87</f>
        <v>293713.13</v>
      </c>
      <c r="H313" s="14">
        <v>88717.66</v>
      </c>
      <c r="I313" s="29">
        <f t="shared" si="17"/>
        <v>30.205547841868697</v>
      </c>
    </row>
    <row r="314" spans="1:9" ht="25.5" outlineLevel="4">
      <c r="A314" s="3" t="s">
        <v>25</v>
      </c>
      <c r="B314" s="4" t="s">
        <v>249</v>
      </c>
      <c r="C314" s="4" t="s">
        <v>253</v>
      </c>
      <c r="D314" s="4" t="s">
        <v>255</v>
      </c>
      <c r="E314" s="4" t="s">
        <v>26</v>
      </c>
      <c r="F314" s="4" t="s">
        <v>10</v>
      </c>
      <c r="G314" s="13">
        <f>G315+G316</f>
        <v>97500</v>
      </c>
      <c r="H314" s="14">
        <f>H315+H316</f>
        <v>12210.49</v>
      </c>
      <c r="I314" s="29">
        <f t="shared" si="17"/>
        <v>12.523579487179488</v>
      </c>
    </row>
    <row r="315" spans="1:9" outlineLevel="5">
      <c r="A315" s="3" t="s">
        <v>27</v>
      </c>
      <c r="B315" s="4" t="s">
        <v>249</v>
      </c>
      <c r="C315" s="4" t="s">
        <v>253</v>
      </c>
      <c r="D315" s="4" t="s">
        <v>255</v>
      </c>
      <c r="E315" s="4" t="s">
        <v>26</v>
      </c>
      <c r="F315" s="4" t="s">
        <v>28</v>
      </c>
      <c r="G315" s="13">
        <v>30000</v>
      </c>
      <c r="H315" s="14">
        <v>6110.49</v>
      </c>
      <c r="I315" s="29">
        <f t="shared" si="17"/>
        <v>20.368300000000001</v>
      </c>
    </row>
    <row r="316" spans="1:9" outlineLevel="5">
      <c r="A316" s="3" t="s">
        <v>29</v>
      </c>
      <c r="B316" s="4" t="s">
        <v>249</v>
      </c>
      <c r="C316" s="4" t="s">
        <v>253</v>
      </c>
      <c r="D316" s="4" t="s">
        <v>255</v>
      </c>
      <c r="E316" s="4" t="s">
        <v>26</v>
      </c>
      <c r="F316" s="4" t="s">
        <v>30</v>
      </c>
      <c r="G316" s="13">
        <v>67500</v>
      </c>
      <c r="H316" s="14">
        <v>6100</v>
      </c>
      <c r="I316" s="29">
        <f t="shared" si="17"/>
        <v>9.0370370370370363</v>
      </c>
    </row>
    <row r="317" spans="1:9" ht="25.5" outlineLevel="4">
      <c r="A317" s="3" t="s">
        <v>33</v>
      </c>
      <c r="B317" s="4" t="s">
        <v>249</v>
      </c>
      <c r="C317" s="4" t="s">
        <v>253</v>
      </c>
      <c r="D317" s="4" t="s">
        <v>255</v>
      </c>
      <c r="E317" s="4" t="s">
        <v>34</v>
      </c>
      <c r="F317" s="4" t="s">
        <v>10</v>
      </c>
      <c r="G317" s="13">
        <f>G318</f>
        <v>500</v>
      </c>
      <c r="H317" s="14">
        <f>H318</f>
        <v>112</v>
      </c>
      <c r="I317" s="29">
        <f t="shared" si="17"/>
        <v>22.400000000000002</v>
      </c>
    </row>
    <row r="318" spans="1:9" outlineLevel="5">
      <c r="A318" s="3" t="s">
        <v>35</v>
      </c>
      <c r="B318" s="4" t="s">
        <v>249</v>
      </c>
      <c r="C318" s="4" t="s">
        <v>253</v>
      </c>
      <c r="D318" s="4" t="s">
        <v>255</v>
      </c>
      <c r="E318" s="4" t="s">
        <v>34</v>
      </c>
      <c r="F318" s="4" t="s">
        <v>36</v>
      </c>
      <c r="G318" s="13">
        <v>500</v>
      </c>
      <c r="H318" s="14">
        <v>112</v>
      </c>
      <c r="I318" s="29">
        <f t="shared" si="17"/>
        <v>22.400000000000002</v>
      </c>
    </row>
    <row r="319" spans="1:9">
      <c r="A319" s="3" t="s">
        <v>256</v>
      </c>
      <c r="B319" s="4" t="s">
        <v>257</v>
      </c>
      <c r="C319" s="4" t="s">
        <v>8</v>
      </c>
      <c r="D319" s="4" t="s">
        <v>9</v>
      </c>
      <c r="E319" s="4" t="s">
        <v>10</v>
      </c>
      <c r="F319" s="4" t="s">
        <v>10</v>
      </c>
      <c r="G319" s="13">
        <f>G320</f>
        <v>790217</v>
      </c>
      <c r="H319" s="14">
        <f>H320</f>
        <v>186716.74</v>
      </c>
      <c r="I319" s="29">
        <f t="shared" si="17"/>
        <v>23.628540008630537</v>
      </c>
    </row>
    <row r="320" spans="1:9" outlineLevel="1">
      <c r="A320" s="3" t="s">
        <v>11</v>
      </c>
      <c r="B320" s="4" t="s">
        <v>257</v>
      </c>
      <c r="C320" s="4" t="s">
        <v>12</v>
      </c>
      <c r="D320" s="4" t="s">
        <v>9</v>
      </c>
      <c r="E320" s="4" t="s">
        <v>10</v>
      </c>
      <c r="F320" s="4" t="s">
        <v>10</v>
      </c>
      <c r="G320" s="13">
        <f>G321</f>
        <v>790217</v>
      </c>
      <c r="H320" s="14">
        <f>H321</f>
        <v>186716.74</v>
      </c>
      <c r="I320" s="29">
        <f t="shared" si="17"/>
        <v>23.628540008630537</v>
      </c>
    </row>
    <row r="321" spans="1:9" ht="39.75" customHeight="1" outlineLevel="2">
      <c r="A321" s="3" t="s">
        <v>219</v>
      </c>
      <c r="B321" s="4" t="s">
        <v>257</v>
      </c>
      <c r="C321" s="4" t="s">
        <v>220</v>
      </c>
      <c r="D321" s="4" t="s">
        <v>9</v>
      </c>
      <c r="E321" s="4" t="s">
        <v>10</v>
      </c>
      <c r="F321" s="4" t="s">
        <v>10</v>
      </c>
      <c r="G321" s="13">
        <f>G322+G326</f>
        <v>790217</v>
      </c>
      <c r="H321" s="14">
        <f>H322+H326</f>
        <v>186716.74</v>
      </c>
      <c r="I321" s="29">
        <f t="shared" si="17"/>
        <v>23.628540008630537</v>
      </c>
    </row>
    <row r="322" spans="1:9" ht="28.5" customHeight="1" outlineLevel="3">
      <c r="A322" s="3" t="s">
        <v>258</v>
      </c>
      <c r="B322" s="4" t="s">
        <v>257</v>
      </c>
      <c r="C322" s="4" t="s">
        <v>220</v>
      </c>
      <c r="D322" s="4" t="s">
        <v>259</v>
      </c>
      <c r="E322" s="4" t="s">
        <v>10</v>
      </c>
      <c r="F322" s="4" t="s">
        <v>10</v>
      </c>
      <c r="G322" s="13">
        <f>G323</f>
        <v>733417</v>
      </c>
      <c r="H322" s="14">
        <f>H323</f>
        <v>182446.55</v>
      </c>
      <c r="I322" s="29">
        <f t="shared" si="17"/>
        <v>24.876236847523302</v>
      </c>
    </row>
    <row r="323" spans="1:9" ht="25.5" outlineLevel="4">
      <c r="A323" s="3" t="s">
        <v>17</v>
      </c>
      <c r="B323" s="4" t="s">
        <v>257</v>
      </c>
      <c r="C323" s="4" t="s">
        <v>220</v>
      </c>
      <c r="D323" s="4" t="s">
        <v>259</v>
      </c>
      <c r="E323" s="4" t="s">
        <v>18</v>
      </c>
      <c r="F323" s="4" t="s">
        <v>10</v>
      </c>
      <c r="G323" s="13">
        <f>G324+G325</f>
        <v>733417</v>
      </c>
      <c r="H323" s="14">
        <f>H324+H325</f>
        <v>182446.55</v>
      </c>
      <c r="I323" s="29">
        <f t="shared" si="17"/>
        <v>24.876236847523302</v>
      </c>
    </row>
    <row r="324" spans="1:9" outlineLevel="5">
      <c r="A324" s="3" t="s">
        <v>19</v>
      </c>
      <c r="B324" s="4" t="s">
        <v>257</v>
      </c>
      <c r="C324" s="4" t="s">
        <v>220</v>
      </c>
      <c r="D324" s="4" t="s">
        <v>259</v>
      </c>
      <c r="E324" s="4" t="s">
        <v>18</v>
      </c>
      <c r="F324" s="4" t="s">
        <v>20</v>
      </c>
      <c r="G324" s="13">
        <v>563300</v>
      </c>
      <c r="H324" s="14">
        <v>137600.04999999999</v>
      </c>
      <c r="I324" s="29">
        <f t="shared" si="17"/>
        <v>24.4274897922954</v>
      </c>
    </row>
    <row r="325" spans="1:9" outlineLevel="5">
      <c r="A325" s="3" t="s">
        <v>21</v>
      </c>
      <c r="B325" s="4" t="s">
        <v>257</v>
      </c>
      <c r="C325" s="4" t="s">
        <v>220</v>
      </c>
      <c r="D325" s="4" t="s">
        <v>259</v>
      </c>
      <c r="E325" s="4" t="s">
        <v>18</v>
      </c>
      <c r="F325" s="4" t="s">
        <v>22</v>
      </c>
      <c r="G325" s="13">
        <v>170117</v>
      </c>
      <c r="H325" s="14">
        <v>44846.5</v>
      </c>
      <c r="I325" s="29">
        <f t="shared" si="17"/>
        <v>26.362150755068569</v>
      </c>
    </row>
    <row r="326" spans="1:9" ht="25.5" outlineLevel="3">
      <c r="A326" s="3" t="s">
        <v>260</v>
      </c>
      <c r="B326" s="4" t="s">
        <v>257</v>
      </c>
      <c r="C326" s="4" t="s">
        <v>220</v>
      </c>
      <c r="D326" s="4" t="s">
        <v>261</v>
      </c>
      <c r="E326" s="4" t="s">
        <v>10</v>
      </c>
      <c r="F326" s="4" t="s">
        <v>10</v>
      </c>
      <c r="G326" s="13">
        <f>G327+G330+G332</f>
        <v>56800</v>
      </c>
      <c r="H326" s="14">
        <f>H327+H330+H332</f>
        <v>4270.1899999999996</v>
      </c>
      <c r="I326" s="29">
        <f t="shared" si="17"/>
        <v>7.5179401408450701</v>
      </c>
    </row>
    <row r="327" spans="1:9" ht="25.5" outlineLevel="4">
      <c r="A327" s="3" t="s">
        <v>17</v>
      </c>
      <c r="B327" s="4" t="s">
        <v>257</v>
      </c>
      <c r="C327" s="4" t="s">
        <v>220</v>
      </c>
      <c r="D327" s="4" t="s">
        <v>261</v>
      </c>
      <c r="E327" s="4" t="s">
        <v>18</v>
      </c>
      <c r="F327" s="4" t="s">
        <v>10</v>
      </c>
      <c r="G327" s="13">
        <f>G328+G329</f>
        <v>52490</v>
      </c>
      <c r="H327" s="14">
        <f>H328+H329</f>
        <v>0</v>
      </c>
      <c r="I327" s="29">
        <f t="shared" si="17"/>
        <v>0</v>
      </c>
    </row>
    <row r="328" spans="1:9" outlineLevel="5">
      <c r="A328" s="3" t="s">
        <v>19</v>
      </c>
      <c r="B328" s="4" t="s">
        <v>257</v>
      </c>
      <c r="C328" s="4" t="s">
        <v>220</v>
      </c>
      <c r="D328" s="4" t="s">
        <v>261</v>
      </c>
      <c r="E328" s="4" t="s">
        <v>18</v>
      </c>
      <c r="F328" s="4" t="s">
        <v>20</v>
      </c>
      <c r="G328" s="13">
        <v>40395</v>
      </c>
      <c r="H328" s="14">
        <v>0</v>
      </c>
      <c r="I328" s="29">
        <f t="shared" si="17"/>
        <v>0</v>
      </c>
    </row>
    <row r="329" spans="1:9" outlineLevel="5">
      <c r="A329" s="3" t="s">
        <v>21</v>
      </c>
      <c r="B329" s="4" t="s">
        <v>257</v>
      </c>
      <c r="C329" s="4" t="s">
        <v>220</v>
      </c>
      <c r="D329" s="4" t="s">
        <v>261</v>
      </c>
      <c r="E329" s="4" t="s">
        <v>18</v>
      </c>
      <c r="F329" s="4" t="s">
        <v>22</v>
      </c>
      <c r="G329" s="13">
        <v>12095</v>
      </c>
      <c r="H329" s="14">
        <v>0</v>
      </c>
      <c r="I329" s="29">
        <f t="shared" si="17"/>
        <v>0</v>
      </c>
    </row>
    <row r="330" spans="1:9" ht="25.5" outlineLevel="4">
      <c r="A330" s="3" t="s">
        <v>25</v>
      </c>
      <c r="B330" s="4" t="s">
        <v>257</v>
      </c>
      <c r="C330" s="4" t="s">
        <v>220</v>
      </c>
      <c r="D330" s="4" t="s">
        <v>261</v>
      </c>
      <c r="E330" s="4" t="s">
        <v>26</v>
      </c>
      <c r="F330" s="4" t="s">
        <v>10</v>
      </c>
      <c r="G330" s="13">
        <f>G331</f>
        <v>4210</v>
      </c>
      <c r="H330" s="14">
        <f>H331</f>
        <v>4210</v>
      </c>
      <c r="I330" s="29">
        <f t="shared" si="17"/>
        <v>100</v>
      </c>
    </row>
    <row r="331" spans="1:9" outlineLevel="5">
      <c r="A331" s="3" t="s">
        <v>29</v>
      </c>
      <c r="B331" s="4" t="s">
        <v>257</v>
      </c>
      <c r="C331" s="4" t="s">
        <v>220</v>
      </c>
      <c r="D331" s="4" t="s">
        <v>261</v>
      </c>
      <c r="E331" s="4" t="s">
        <v>26</v>
      </c>
      <c r="F331" s="4" t="s">
        <v>30</v>
      </c>
      <c r="G331" s="13">
        <v>4210</v>
      </c>
      <c r="H331" s="14">
        <v>4210</v>
      </c>
      <c r="I331" s="29">
        <f t="shared" si="17"/>
        <v>100</v>
      </c>
    </row>
    <row r="332" spans="1:9" ht="25.5" outlineLevel="4">
      <c r="A332" s="3" t="s">
        <v>33</v>
      </c>
      <c r="B332" s="4" t="s">
        <v>257</v>
      </c>
      <c r="C332" s="4" t="s">
        <v>220</v>
      </c>
      <c r="D332" s="4" t="s">
        <v>261</v>
      </c>
      <c r="E332" s="4" t="s">
        <v>34</v>
      </c>
      <c r="F332" s="4" t="s">
        <v>10</v>
      </c>
      <c r="G332" s="13">
        <f>G333</f>
        <v>100</v>
      </c>
      <c r="H332" s="14">
        <f>H333</f>
        <v>60.19</v>
      </c>
      <c r="I332" s="29">
        <f t="shared" si="17"/>
        <v>60.19</v>
      </c>
    </row>
    <row r="333" spans="1:9" outlineLevel="5">
      <c r="A333" s="7" t="s">
        <v>35</v>
      </c>
      <c r="B333" s="8" t="s">
        <v>257</v>
      </c>
      <c r="C333" s="8" t="s">
        <v>220</v>
      </c>
      <c r="D333" s="8" t="s">
        <v>261</v>
      </c>
      <c r="E333" s="8" t="s">
        <v>34</v>
      </c>
      <c r="F333" s="8" t="s">
        <v>36</v>
      </c>
      <c r="G333" s="15">
        <v>100</v>
      </c>
      <c r="H333" s="16">
        <v>60.19</v>
      </c>
      <c r="I333" s="29">
        <f t="shared" si="17"/>
        <v>60.19</v>
      </c>
    </row>
    <row r="334" spans="1:9" ht="15" customHeight="1">
      <c r="A334" s="45" t="s">
        <v>262</v>
      </c>
      <c r="B334" s="45"/>
      <c r="C334" s="45"/>
      <c r="D334" s="45"/>
      <c r="E334" s="45"/>
      <c r="F334" s="45"/>
      <c r="G334" s="13">
        <f>G4+G21+G234+G259+G287+G307+G319</f>
        <v>175482411.13</v>
      </c>
      <c r="H334" s="14">
        <f>H4+H21+H234+H259+H287+H307+H319</f>
        <v>56777274.260000005</v>
      </c>
      <c r="I334" s="29">
        <f t="shared" si="17"/>
        <v>32.354965887685779</v>
      </c>
    </row>
    <row r="335" spans="1:9">
      <c r="A335" s="1"/>
      <c r="B335" s="1"/>
      <c r="C335" s="1"/>
      <c r="D335" s="1"/>
      <c r="E335" s="1"/>
      <c r="F335" s="1"/>
      <c r="G335" s="10"/>
      <c r="H335" s="11"/>
    </row>
    <row r="336" spans="1:9" ht="1.5" customHeight="1">
      <c r="A336" s="41"/>
      <c r="B336" s="41"/>
      <c r="C336" s="41"/>
      <c r="D336" s="41"/>
      <c r="E336" s="41"/>
      <c r="F336" s="41"/>
      <c r="G336" s="41"/>
    </row>
    <row r="337" spans="1:19" s="19" customFormat="1" ht="57" customHeight="1">
      <c r="A337" s="42" t="s">
        <v>266</v>
      </c>
      <c r="B337" s="42"/>
      <c r="C337" s="42"/>
      <c r="D337" s="42"/>
      <c r="E337" s="42"/>
      <c r="F337" s="42"/>
      <c r="G337" s="42"/>
      <c r="H337" s="42"/>
      <c r="I337" s="42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1:19" s="22" customFormat="1" ht="4.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20"/>
      <c r="K338" s="20"/>
      <c r="L338" s="20"/>
      <c r="M338" s="20"/>
      <c r="N338" s="20"/>
      <c r="O338" s="20"/>
      <c r="P338" s="21"/>
      <c r="R338" s="23"/>
      <c r="S338" s="24"/>
    </row>
    <row r="339" spans="1:19" s="22" customFormat="1" ht="32.25" customHeight="1">
      <c r="A339" s="25" t="s">
        <v>265</v>
      </c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6"/>
      <c r="R339" s="23"/>
      <c r="S339" s="24"/>
    </row>
  </sheetData>
  <mergeCells count="5">
    <mergeCell ref="A336:G336"/>
    <mergeCell ref="A337:I338"/>
    <mergeCell ref="A1:I1"/>
    <mergeCell ref="A2:G2"/>
    <mergeCell ref="A334:F334"/>
  </mergeCells>
  <pageMargins left="0.78740157480314965" right="0.59055118110236227" top="0.17" bottom="0.17" header="0.17" footer="0.17"/>
  <pageSetup paperSize="9" scale="76" fitToHeight="0" orientation="portrait" blackAndWhite="1" r:id="rId1"/>
  <rowBreaks count="3" manualBreakCount="3">
    <brk id="202" max="8" man="1"/>
    <brk id="241" max="8" man="1"/>
    <brk id="2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2014-05-12T08:20:10Z</cp:lastPrinted>
  <dcterms:created xsi:type="dcterms:W3CDTF">2014-04-02T06:18:11Z</dcterms:created>
  <dcterms:modified xsi:type="dcterms:W3CDTF">2014-05-12T08:20:20Z</dcterms:modified>
</cp:coreProperties>
</file>