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kalinina\Мои документы\МУ Н И Ц И П А Л Ь Н Ы Е    П Р О Г Р А М М Ы (БЮДЖЕТ)\2024-2026год\МУН ПРОГРАММЫ (2024-2026)\Отчет об исполнении МП 2024г\Исп. на 01.01.2025г\"/>
    </mc:Choice>
  </mc:AlternateContent>
  <xr:revisionPtr revIDLastSave="0" documentId="13_ncr:1_{01222072-3455-4C65-A147-0C6376D33014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Таблица 8" sheetId="1" r:id="rId1"/>
  </sheets>
  <definedNames>
    <definedName name="_xlnm.Print_Titles" localSheetId="0">'Таблица 8'!$6:$7</definedName>
    <definedName name="_xlnm.Print_Area" localSheetId="0">'Таблица 8'!$A$1:$G$283</definedName>
  </definedNames>
  <calcPr calcId="181029"/>
</workbook>
</file>

<file path=xl/calcChain.xml><?xml version="1.0" encoding="utf-8"?>
<calcChain xmlns="http://schemas.openxmlformats.org/spreadsheetml/2006/main">
  <c r="F273" i="1" l="1"/>
  <c r="F272" i="1"/>
  <c r="E279" i="1"/>
  <c r="E273" i="1"/>
  <c r="E272" i="1"/>
  <c r="E275" i="1" s="1"/>
  <c r="E271" i="1"/>
  <c r="E263" i="1"/>
  <c r="E259" i="1"/>
  <c r="E255" i="1"/>
  <c r="F209" i="1"/>
  <c r="F208" i="1"/>
  <c r="E209" i="1"/>
  <c r="G241" i="1"/>
  <c r="E243" i="1"/>
  <c r="F243" i="1"/>
  <c r="D243" i="1"/>
  <c r="E244" i="1"/>
  <c r="E247" i="1" s="1"/>
  <c r="E239" i="1"/>
  <c r="E235" i="1"/>
  <c r="E228" i="1"/>
  <c r="E231" i="1" s="1"/>
  <c r="E227" i="1"/>
  <c r="E223" i="1"/>
  <c r="E219" i="1"/>
  <c r="E215" i="1"/>
  <c r="G243" i="1" l="1"/>
  <c r="E208" i="1"/>
  <c r="E211" i="1" s="1"/>
  <c r="F149" i="1"/>
  <c r="F148" i="1"/>
  <c r="E149" i="1"/>
  <c r="E148" i="1"/>
  <c r="F171" i="1"/>
  <c r="G171" i="1" s="1"/>
  <c r="D171" i="1"/>
  <c r="E171" i="1"/>
  <c r="G168" i="1"/>
  <c r="G169" i="1"/>
  <c r="E199" i="1"/>
  <c r="E195" i="1"/>
  <c r="E191" i="1"/>
  <c r="E187" i="1"/>
  <c r="E183" i="1"/>
  <c r="E179" i="1"/>
  <c r="E175" i="1"/>
  <c r="E167" i="1"/>
  <c r="E163" i="1"/>
  <c r="E159" i="1"/>
  <c r="E155" i="1"/>
  <c r="G200" i="1"/>
  <c r="E203" i="1"/>
  <c r="F203" i="1"/>
  <c r="D203" i="1"/>
  <c r="C203" i="1"/>
  <c r="C202" i="1"/>
  <c r="C201" i="1"/>
  <c r="C200" i="1"/>
  <c r="B200" i="1"/>
  <c r="E207" i="1"/>
  <c r="E147" i="1"/>
  <c r="E143" i="1"/>
  <c r="E139" i="1"/>
  <c r="E135" i="1"/>
  <c r="E131" i="1"/>
  <c r="E127" i="1"/>
  <c r="E123" i="1"/>
  <c r="E119" i="1"/>
  <c r="E115" i="1"/>
  <c r="F97" i="1"/>
  <c r="F96" i="1"/>
  <c r="E107" i="1"/>
  <c r="E103" i="1"/>
  <c r="E97" i="1"/>
  <c r="E96" i="1"/>
  <c r="E95" i="1"/>
  <c r="E91" i="1"/>
  <c r="E83" i="1"/>
  <c r="E79" i="1"/>
  <c r="E75" i="1"/>
  <c r="E71" i="1"/>
  <c r="F17" i="1"/>
  <c r="E63" i="1"/>
  <c r="E59" i="1"/>
  <c r="E55" i="1"/>
  <c r="E51" i="1"/>
  <c r="E47" i="1"/>
  <c r="E43" i="1"/>
  <c r="E39" i="1"/>
  <c r="E35" i="1"/>
  <c r="E31" i="1"/>
  <c r="E27" i="1"/>
  <c r="E23" i="1"/>
  <c r="E17" i="1"/>
  <c r="E19" i="1" s="1"/>
  <c r="E15" i="1"/>
  <c r="G203" i="1" l="1"/>
  <c r="E99" i="1"/>
  <c r="F147" i="1" l="1"/>
  <c r="F191" i="1" l="1"/>
  <c r="G144" i="1" l="1"/>
  <c r="G145" i="1"/>
  <c r="G146" i="1"/>
  <c r="E109" i="1"/>
  <c r="E108" i="1"/>
  <c r="G147" i="1"/>
  <c r="E150" i="1"/>
  <c r="G13" i="1" l="1"/>
  <c r="G17" i="1"/>
  <c r="G20" i="1"/>
  <c r="G24" i="1"/>
  <c r="G28" i="1"/>
  <c r="G32" i="1"/>
  <c r="G36" i="1"/>
  <c r="G41" i="1"/>
  <c r="G45" i="1"/>
  <c r="G49" i="1"/>
  <c r="G53" i="1"/>
  <c r="G60" i="1"/>
  <c r="G61" i="1"/>
  <c r="G69" i="1"/>
  <c r="G73" i="1"/>
  <c r="G77" i="1"/>
  <c r="G81" i="1"/>
  <c r="G88" i="1"/>
  <c r="G89" i="1"/>
  <c r="G93" i="1"/>
  <c r="G96" i="1"/>
  <c r="G97" i="1"/>
  <c r="G100" i="1"/>
  <c r="G101" i="1"/>
  <c r="G104" i="1"/>
  <c r="G105" i="1"/>
  <c r="G113" i="1"/>
  <c r="G117" i="1"/>
  <c r="G121" i="1"/>
  <c r="G125" i="1"/>
  <c r="G129" i="1"/>
  <c r="G133" i="1"/>
  <c r="G141" i="1"/>
  <c r="G152" i="1"/>
  <c r="G153" i="1"/>
  <c r="G156" i="1"/>
  <c r="G157" i="1"/>
  <c r="G160" i="1"/>
  <c r="G161" i="1"/>
  <c r="G164" i="1"/>
  <c r="G165" i="1"/>
  <c r="G173" i="1"/>
  <c r="G176" i="1"/>
  <c r="G180" i="1"/>
  <c r="G185" i="1"/>
  <c r="G188" i="1"/>
  <c r="G193" i="1"/>
  <c r="G197" i="1"/>
  <c r="G204" i="1"/>
  <c r="G213" i="1"/>
  <c r="G216" i="1"/>
  <c r="G220" i="1"/>
  <c r="G224" i="1"/>
  <c r="G236" i="1"/>
  <c r="G245" i="1"/>
  <c r="G253" i="1"/>
  <c r="G257" i="1"/>
  <c r="G260" i="1"/>
  <c r="G261" i="1"/>
  <c r="G269" i="1"/>
  <c r="G277" i="1"/>
  <c r="F279" i="1"/>
  <c r="F275" i="1"/>
  <c r="F271" i="1"/>
  <c r="F266" i="1"/>
  <c r="F265" i="1"/>
  <c r="F264" i="1"/>
  <c r="F263" i="1"/>
  <c r="F259" i="1"/>
  <c r="F255" i="1"/>
  <c r="F250" i="1"/>
  <c r="F249" i="1"/>
  <c r="F248" i="1"/>
  <c r="F210" i="1"/>
  <c r="F244" i="1"/>
  <c r="F235" i="1"/>
  <c r="F231" i="1"/>
  <c r="F227" i="1"/>
  <c r="F239" i="1"/>
  <c r="F223" i="1"/>
  <c r="F219" i="1"/>
  <c r="F215" i="1"/>
  <c r="F150" i="1"/>
  <c r="G149" i="1"/>
  <c r="F163" i="1"/>
  <c r="F151" i="1" l="1"/>
  <c r="F247" i="1"/>
  <c r="F267" i="1"/>
  <c r="F251" i="1"/>
  <c r="F207" i="1"/>
  <c r="F155" i="1"/>
  <c r="F199" i="1"/>
  <c r="F195" i="1"/>
  <c r="F187" i="1"/>
  <c r="F183" i="1"/>
  <c r="F175" i="1"/>
  <c r="F167" i="1"/>
  <c r="F159" i="1"/>
  <c r="F179" i="1"/>
  <c r="F139" i="1"/>
  <c r="F143" i="1"/>
  <c r="G143" i="1" s="1"/>
  <c r="F135" i="1"/>
  <c r="G135" i="1" s="1"/>
  <c r="F127" i="1"/>
  <c r="G127" i="1" s="1"/>
  <c r="F131" i="1"/>
  <c r="G131" i="1" s="1"/>
  <c r="F123" i="1"/>
  <c r="G123" i="1" s="1"/>
  <c r="F119" i="1"/>
  <c r="G119" i="1" s="1"/>
  <c r="F115" i="1"/>
  <c r="G115" i="1" s="1"/>
  <c r="F110" i="1"/>
  <c r="F109" i="1"/>
  <c r="F108" i="1"/>
  <c r="F86" i="1"/>
  <c r="F85" i="1"/>
  <c r="F84" i="1"/>
  <c r="F107" i="1"/>
  <c r="G107" i="1" s="1"/>
  <c r="F103" i="1"/>
  <c r="G103" i="1" s="1"/>
  <c r="F91" i="1"/>
  <c r="G91" i="1" s="1"/>
  <c r="F99" i="1"/>
  <c r="G99" i="1" s="1"/>
  <c r="F95" i="1"/>
  <c r="G95" i="1" s="1"/>
  <c r="F83" i="1"/>
  <c r="F79" i="1"/>
  <c r="F75" i="1"/>
  <c r="F66" i="1"/>
  <c r="F65" i="1"/>
  <c r="F64" i="1"/>
  <c r="F71" i="1"/>
  <c r="F211" i="1" l="1"/>
  <c r="F87" i="1"/>
  <c r="F111" i="1"/>
  <c r="F67" i="1"/>
  <c r="F9" i="1"/>
  <c r="F281" i="1" s="1"/>
  <c r="F8" i="1"/>
  <c r="E8" i="1"/>
  <c r="F10" i="1"/>
  <c r="F282" i="1" s="1"/>
  <c r="F59" i="1"/>
  <c r="F63" i="1"/>
  <c r="F55" i="1"/>
  <c r="F51" i="1"/>
  <c r="F47" i="1"/>
  <c r="F43" i="1"/>
  <c r="F39" i="1"/>
  <c r="F27" i="1"/>
  <c r="F31" i="1"/>
  <c r="F35" i="1"/>
  <c r="F23" i="1"/>
  <c r="F19" i="1"/>
  <c r="F15" i="1"/>
  <c r="D209" i="1"/>
  <c r="G8" i="1" l="1"/>
  <c r="F280" i="1"/>
  <c r="F11" i="1"/>
  <c r="D266" i="1"/>
  <c r="D271" i="1"/>
  <c r="D265" i="1"/>
  <c r="D264" i="1"/>
  <c r="D279" i="1"/>
  <c r="D275" i="1"/>
  <c r="D250" i="1"/>
  <c r="D249" i="1"/>
  <c r="D248" i="1"/>
  <c r="D251" i="1" s="1"/>
  <c r="D263" i="1"/>
  <c r="D259" i="1"/>
  <c r="D255" i="1"/>
  <c r="D244" i="1"/>
  <c r="D239" i="1"/>
  <c r="D235" i="1"/>
  <c r="D231" i="1"/>
  <c r="D227" i="1"/>
  <c r="D223" i="1"/>
  <c r="D219" i="1"/>
  <c r="D215" i="1"/>
  <c r="D149" i="1"/>
  <c r="D207" i="1"/>
  <c r="D199" i="1"/>
  <c r="D195" i="1"/>
  <c r="D191" i="1"/>
  <c r="D184" i="1"/>
  <c r="D187" i="1" s="1"/>
  <c r="D183" i="1"/>
  <c r="D179" i="1"/>
  <c r="D175" i="1"/>
  <c r="D167" i="1"/>
  <c r="D163" i="1"/>
  <c r="D159" i="1"/>
  <c r="D155" i="1"/>
  <c r="D109" i="1"/>
  <c r="D108" i="1"/>
  <c r="D143" i="1"/>
  <c r="D139" i="1"/>
  <c r="D135" i="1"/>
  <c r="D131" i="1"/>
  <c r="D127" i="1"/>
  <c r="D123" i="1"/>
  <c r="D119" i="1"/>
  <c r="D115" i="1"/>
  <c r="D85" i="1"/>
  <c r="D84" i="1"/>
  <c r="D107" i="1"/>
  <c r="D66" i="1"/>
  <c r="D65" i="1"/>
  <c r="D64" i="1"/>
  <c r="D103" i="1"/>
  <c r="D99" i="1"/>
  <c r="D95" i="1"/>
  <c r="D91" i="1"/>
  <c r="D83" i="1"/>
  <c r="D79" i="1"/>
  <c r="D75" i="1"/>
  <c r="D71" i="1"/>
  <c r="D8" i="1"/>
  <c r="D9" i="1"/>
  <c r="D15" i="1"/>
  <c r="D63" i="1"/>
  <c r="D59" i="1"/>
  <c r="D55" i="1"/>
  <c r="D51" i="1"/>
  <c r="D47" i="1"/>
  <c r="D43" i="1"/>
  <c r="D39" i="1"/>
  <c r="D35" i="1"/>
  <c r="D31" i="1"/>
  <c r="D27" i="1"/>
  <c r="D23" i="1"/>
  <c r="D19" i="1"/>
  <c r="G273" i="1"/>
  <c r="G272" i="1"/>
  <c r="G228" i="1"/>
  <c r="D11" i="1" l="1"/>
  <c r="D281" i="1"/>
  <c r="D67" i="1"/>
  <c r="D87" i="1"/>
  <c r="D267" i="1"/>
  <c r="F283" i="1"/>
  <c r="D111" i="1"/>
  <c r="D247" i="1"/>
  <c r="D208" i="1"/>
  <c r="D148" i="1"/>
  <c r="D151" i="1" s="1"/>
  <c r="B104" i="1"/>
  <c r="D280" i="1" l="1"/>
  <c r="D283" i="1" s="1"/>
  <c r="D211" i="1"/>
  <c r="E84" i="1"/>
  <c r="G84" i="1" s="1"/>
  <c r="E85" i="1"/>
  <c r="G85" i="1" s="1"/>
  <c r="E249" i="1" l="1"/>
  <c r="G249" i="1" s="1"/>
  <c r="G209" i="1" l="1"/>
  <c r="G109" i="1" l="1"/>
  <c r="E265" i="1" l="1"/>
  <c r="G265" i="1" s="1"/>
  <c r="E264" i="1"/>
  <c r="G264" i="1" s="1"/>
  <c r="G275" i="1" l="1"/>
  <c r="E9" i="1" l="1"/>
  <c r="G9" i="1" s="1"/>
  <c r="G55" i="1"/>
  <c r="G279" i="1" l="1"/>
  <c r="G199" i="1" l="1"/>
  <c r="G207" i="1" l="1"/>
  <c r="B204" i="1"/>
  <c r="C204" i="1"/>
  <c r="C205" i="1"/>
  <c r="C206" i="1"/>
  <c r="C207" i="1"/>
  <c r="E248" i="1" l="1"/>
  <c r="G248" i="1" s="1"/>
  <c r="E266" i="1"/>
  <c r="E250" i="1"/>
  <c r="C100" i="1"/>
  <c r="C104" i="1" s="1"/>
  <c r="C101" i="1"/>
  <c r="C105" i="1" s="1"/>
  <c r="C102" i="1"/>
  <c r="C106" i="1" s="1"/>
  <c r="C103" i="1"/>
  <c r="C107" i="1" s="1"/>
  <c r="B100" i="1"/>
  <c r="E65" i="1"/>
  <c r="G65" i="1" s="1"/>
  <c r="E64" i="1"/>
  <c r="G63" i="1"/>
  <c r="B60" i="1"/>
  <c r="C61" i="1"/>
  <c r="C62" i="1"/>
  <c r="C63" i="1"/>
  <c r="G43" i="1"/>
  <c r="G208" i="1" l="1"/>
  <c r="G244" i="1"/>
  <c r="G184" i="1"/>
  <c r="G259" i="1"/>
  <c r="E151" i="1" l="1"/>
  <c r="G151" i="1" s="1"/>
  <c r="G148" i="1"/>
  <c r="G39" i="1"/>
  <c r="E86" i="1"/>
  <c r="E280" i="1" l="1"/>
  <c r="G280" i="1" s="1"/>
  <c r="G263" i="1" l="1"/>
  <c r="G83" i="1"/>
  <c r="G79" i="1"/>
  <c r="G75" i="1"/>
  <c r="G71" i="1"/>
  <c r="E66" i="1"/>
  <c r="E67" i="1" l="1"/>
  <c r="G67" i="1" s="1"/>
  <c r="G223" i="1" l="1"/>
  <c r="E10" i="1" l="1"/>
  <c r="G163" i="1" l="1"/>
  <c r="G183" i="1" l="1"/>
  <c r="G155" i="1" l="1"/>
  <c r="E281" i="1" l="1"/>
  <c r="G281" i="1" s="1"/>
  <c r="G175" i="1" l="1"/>
  <c r="G167" i="1"/>
  <c r="G195" i="1"/>
  <c r="G191" i="1"/>
  <c r="G187" i="1"/>
  <c r="G179" i="1"/>
  <c r="G51" i="1"/>
  <c r="G47" i="1"/>
  <c r="G27" i="1"/>
  <c r="G35" i="1"/>
  <c r="G159" i="1"/>
  <c r="G31" i="1"/>
  <c r="G255" i="1"/>
  <c r="G247" i="1"/>
  <c r="G239" i="1"/>
  <c r="G219" i="1"/>
  <c r="G23" i="1"/>
  <c r="G215" i="1"/>
  <c r="G19" i="1"/>
  <c r="G15" i="1"/>
  <c r="G231" i="1"/>
  <c r="G271" i="1"/>
  <c r="G227" i="1"/>
  <c r="G211" i="1" l="1"/>
  <c r="E251" i="1"/>
  <c r="G251" i="1" s="1"/>
  <c r="E87" i="1"/>
  <c r="G87" i="1" s="1"/>
  <c r="E11" i="1"/>
  <c r="G11" i="1" s="1"/>
  <c r="E267" i="1"/>
  <c r="G267" i="1" s="1"/>
  <c r="E110" i="1"/>
  <c r="E282" i="1" s="1"/>
  <c r="E283" i="1" s="1"/>
  <c r="G283" i="1" s="1"/>
  <c r="E111" i="1" l="1"/>
  <c r="G11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User</author>
  </authors>
  <commentList>
    <comment ref="E93" authorId="0" shapeId="0" xr:uid="{0402630E-82A8-4DB3-91E6-328B6BDB20BC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504199-ямочный ремонт, знаки
160855,56-дор.разметка, ограждение</t>
        </r>
      </text>
    </comment>
    <comment ref="A128" authorId="1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Баня</t>
        </r>
      </text>
    </comment>
    <comment ref="G228" authorId="0" shapeId="0" xr:uid="{8C093CFA-4F31-4596-A2F5-C0D1A39C77A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4сироты-приобретение жилья</t>
        </r>
      </text>
    </comment>
    <comment ref="D232" authorId="0" shapeId="0" xr:uid="{ECE79696-F4C1-451D-8AE0-9436DC2F63B2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0"/>
            <color indexed="81"/>
            <rFont val="Tahoma"/>
            <family val="2"/>
            <charset val="204"/>
          </rPr>
          <t>2сироты-приобретение жилья
2сироты-сертификаты</t>
        </r>
      </text>
    </comment>
  </commentList>
</comments>
</file>

<file path=xl/sharedStrings.xml><?xml version="1.0" encoding="utf-8"?>
<sst xmlns="http://schemas.openxmlformats.org/spreadsheetml/2006/main" count="403" uniqueCount="100">
  <si>
    <t>Ответственный исполнитель, соисполнитель</t>
  </si>
  <si>
    <t>Источник финансирования</t>
  </si>
  <si>
    <t>областной бюджет</t>
  </si>
  <si>
    <t>местные бюджеты</t>
  </si>
  <si>
    <t>внебюджетные источники</t>
  </si>
  <si>
    <t>Итого по подпрограмме:</t>
  </si>
  <si>
    <t>Итого по мероприятию:</t>
  </si>
  <si>
    <t xml:space="preserve">к муниципальной программе </t>
  </si>
  <si>
    <t>Наименование мероприятий</t>
  </si>
  <si>
    <t>ИТОГО по муниципальной программе</t>
  </si>
  <si>
    <t>Итого по  мероприятию:</t>
  </si>
  <si>
    <t>Администрация города Фокино</t>
  </si>
  <si>
    <t>Итого по МП:</t>
  </si>
  <si>
    <t>Обеспечение деятельности главы исполнительно-распорядительного органа муниципального образования</t>
  </si>
  <si>
    <t>Руководство и управление в сфере установленных функций органов местного самоуправления</t>
  </si>
  <si>
    <t>Обеспечение деятельности  по профилактике безнадзорности и правонарушений несовершеннолетних,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</si>
  <si>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Осуществление первичного воинского учета на территориях, где отсутствуют военные комиссариаты</t>
  </si>
  <si>
    <t>Обеспечение сохранности автомобильных дорог местного значения и условий безопасности движения по ним</t>
  </si>
  <si>
    <t>Обеспечение предоставления жилых помещений детям-сиротам и детям, оставшимся без попечения родителей,лицам из их числа по договорам найма специализированных жилых помещений</t>
  </si>
  <si>
    <t>Обеспечение сохранности жилых помещений, закрепленных за детьми - сиротами и детьми, оставшимися без попечения родителей</t>
  </si>
  <si>
    <t xml:space="preserve">Организация проведения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</t>
  </si>
  <si>
    <t>Обеспечение мероприятий по уличному освещению и содержанию наружных сетей электроснабжения</t>
  </si>
  <si>
    <t>Обеспечение мероприятий по капитальному ремонту муниципального имущества в многоквартирных домах</t>
  </si>
  <si>
    <t>Организации дополнительного образования</t>
  </si>
  <si>
    <t>Администрация г.Фокино, МАУ УСЦ "Триумф"</t>
  </si>
  <si>
    <t xml:space="preserve">Субсидии автономным учреждениям на возмещение нормативных затрат, связанных с оказанием ими муниципальных услуг, выполнением работ </t>
  </si>
  <si>
    <t xml:space="preserve">Субсидии бюджетным учреждениям на финансовое обеспечение муниципального задания на оказание муниципальных услуг, выполнение работ </t>
  </si>
  <si>
    <t>Дошкольные образовательные учреждения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организациях)</t>
  </si>
  <si>
    <t>Общебразовательные организации (Финансовое обеспечение государственных гарантий реализации прав на получение общедоступного и бесплатного начального общего,основного общего, среднего общего образования в образовательных организациях)</t>
  </si>
  <si>
    <t>Обеспечение деятельности в сфере установленных функций (материально-техническое и финансовое обеспечение деятельности  единой дежурно-диспетчерской службы города Фокино)</t>
  </si>
  <si>
    <t>Администрация города Фокино, МКУ «Единая дежурно-диспетчерская служба города Фокино»</t>
  </si>
  <si>
    <t xml:space="preserve">Объем средств на реализацию программы </t>
  </si>
  <si>
    <t>Администрация города Фокино, МБУ "Библиотека г.Фокино"</t>
  </si>
  <si>
    <t>Реализация мер государственной поддержки работников образования (предоставление мер социальной поддержки работникам образовательных организаций,  работающим в сельских населенных пунктах и поселках городского типа на территории Брянской области)</t>
  </si>
  <si>
    <t>Администрация города Фокино, МКУ «Управление социально-культурной сферы города Фокино»</t>
  </si>
  <si>
    <t xml:space="preserve">  </t>
  </si>
  <si>
    <t>Обеспечение мероприятий по содержанию муниципального жилья</t>
  </si>
  <si>
    <t>Администрация города Фокино, МБУ МФЦ ПГиМУ "Мои документы" г.Фокино</t>
  </si>
  <si>
    <t>Администрация города Фокино, МУП «МКФ»</t>
  </si>
  <si>
    <t>Администрация города Фокино, МБУ "Редакция газеты "Фокинский вестник"</t>
  </si>
  <si>
    <t>Повышение качества и доступности предоставления государственных и муниципальных  услуг (Субсидии бюджетным учреждениям на финансовое обеспечение муниципального задания на оказание муниципальных услуг (выполнение работ))</t>
  </si>
  <si>
    <t>Информирование населения о деятельности муниципальных органов власти и социально-экономическом развитии города через муниципальную газету "Фокинский вестник"                                       (Субсидии бюджетным учреждениям на финансовое обеспечение муниципального задания на оказание муниципальных услуг (выполнение работ))</t>
  </si>
  <si>
    <t>Администрация города Фокино, МАУК "Культурно-досуговый центр" г.Фокино</t>
  </si>
  <si>
    <t xml:space="preserve">Популяризация массового  спорта (субсидии автономным учреждениям на возмещение нормативных затрат, связанных с оказанием ими муниципальных услуг, выполнением работ) </t>
  </si>
  <si>
    <t>федеральный и областной бюджет</t>
  </si>
  <si>
    <t>Организация и осуществление деятельности в сфере охраны труда и уведомительной рекомендации территориальных соглашений и коллективных договоров</t>
  </si>
  <si>
    <t xml:space="preserve">        </t>
  </si>
  <si>
    <t>Повышение доступности и качества предоставления дошкольного образования детей (Компенсация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</si>
  <si>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</si>
  <si>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(Ежемесячное денежное вознаграждение за классное руководство педагогическим работникам муниципальных общеобразовательных организаций)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</si>
  <si>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(Проведение оздоровительной кампании детей и молодежи)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</si>
  <si>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(Организация временного трудоустройства несовершеннолетних граждан в возрасте от 14 до 18 лет, в целях профилактики безнадзорности и правонарушений несовершеннолетних)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</si>
  <si>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(Мероприятия по комплексной безопасности муниципальных учреждений)</t>
  </si>
  <si>
    <t xml:space="preserve"> Мероприятия в области коммунального хозяйства (Субсидии юр.лицам (кроме некоммерческих организаций), индивидуальным предпринимателям для осуществления для обеспечения населения бытовыми услугами)</t>
  </si>
  <si>
    <t>Реализация  политики в сфере образования на территории города Фокино (расходы на выплаты персоналу государственных (муниципальных) органов)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</si>
  <si>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врспитание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</si>
  <si>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врспитание в свою семью ребенка, оставшегося без попечения родителей (Организация и осуществление деятельности по опеке и попечительству)</t>
  </si>
  <si>
    <t>Мероприятия по профилактике наркомании</t>
  </si>
  <si>
    <t>Субсидии автономным учреждениям на финансовое обеспечение выполнения муниципального задания на осуществление мероприятий за счет субсидии  на иные цели (Комплектование книжных фондов)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</si>
  <si>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(Создание цифровой образовательной среды в общеобразовательных организациях и профессиональных образовательных организациях Брянской области)</t>
  </si>
  <si>
    <t>Подготовка объектов жилищно-коммунального хозяйства к зиме (ремонт сетей теплоснабжения)</t>
  </si>
  <si>
    <t>Осуществление полномочий по составлению списков кандидатов в присяжные заседатели федеральных судов общей юрисдикции в РФ</t>
  </si>
  <si>
    <t>Мероприятия по благоустройству</t>
  </si>
  <si>
    <t>Социальная защита населения, осуществление мер по улучшению положения отдельных категорий граждан (Доплаты к пенсиям государственных служащих субъектов РФ и муниципальных служащих)</t>
  </si>
  <si>
    <t xml:space="preserve">Мероприятия по установлению и описанию местоположения границ территориальных зон </t>
  </si>
  <si>
    <t xml:space="preserve">Проведение комплексных кадастровых работ </t>
  </si>
  <si>
    <t>Совершенствование системы профилактики правонарушений и усиление борьбы с преступностью</t>
  </si>
  <si>
    <t>Мероприятия в сфере охраны окружающей среды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</si>
  <si>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</si>
  <si>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Приложение 9</t>
  </si>
  <si>
    <t xml:space="preserve">«Реализация полномочий исполнительного органа власти городского округа город Фокино Брянской области » </t>
  </si>
  <si>
    <t>Подпрограмма "Реализация исполнительных и управленческих функций в области образования, культуры, физической культуры и спорта, координация деятельности муниципальных бюджетных учреждений городского округа город Фокино Брянской области"</t>
  </si>
  <si>
    <t xml:space="preserve">Подпрограмма «Реализация мероприятий в области жилищно-коммунального хозяйства и благоустройства» </t>
  </si>
  <si>
    <t>Подпрограмма «Дорожное хозяйство»</t>
  </si>
  <si>
    <t xml:space="preserve">Подпрограмма «Профилактика правонарушений на территории города Фокино» </t>
  </si>
  <si>
    <t xml:space="preserve">Подпрограмма "Выполнение функций администрации города Фокино, реализация переданных полномочий" </t>
  </si>
  <si>
    <t>Подпрограмма «Осуществление мероприятий в области культуры»</t>
  </si>
  <si>
    <t xml:space="preserve">Подпрограмма «Физическая культура,  спорт и молодежная политика» </t>
  </si>
  <si>
    <t>План реализации муниципальной программы "Реализация полномочий исполнительного органа власти 
городского округа город Фокино  Брянской области"</t>
  </si>
  <si>
    <t>Повышение энергетической эффективности и обеспечения энергосбережения</t>
  </si>
  <si>
    <t>Мероприятия по развитию образования (Социальное обеспечение и иные выплаты населению)</t>
  </si>
  <si>
    <t>Мероприятия по развитию физической культуры и спорта</t>
  </si>
  <si>
    <t>Осуществление мероприятий по землеустройству и землепользованию</t>
  </si>
  <si>
    <t>Региональный проект "Спорт - норма жизни (Брянская область)". Предоставление субсидий бюджетным, автономным учреждениям и иным некоммерческим организациям. ("Капитальный ремонт единого недвижимого комплекса по адресу: Российская Федерация, Брянская область, г.Фокино, ул.Карла Маркса, д.42/Б" (Стадион "Триумф")</t>
  </si>
  <si>
    <t>фед и областной бюджет</t>
  </si>
  <si>
    <t>Обеспечение сохранности автомобильных дорог местного значения и условий безопасности движения по ним (Капитальный ремонт автомобильной дороги  м/р Шибенец от а/парка до д.9 по ул.К.Маркса  в г.Фокино Брянской области)</t>
  </si>
  <si>
    <t xml:space="preserve">Субсидии бюджетным учреждениям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</si>
  <si>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Мероприятия по обеспечению жильем молодых семей</t>
  </si>
  <si>
    <t xml:space="preserve">Финансовое обеспечение дорожной деятельности в рамках реализации национального проекта "Безопасные качественные дороги" (Капитальный ремонт автодороги "Фокино-Пупково" (от д.24 по ул.Мира до технологической дороги) в г.Фокино Брянской области, капитальный ремонт автодороги «Подъезд к г.Фокино» (от д.1 до д.15 по ул.Ленина, капитальный ремонт автодороги по ул.Пушкина ) в г.Фокино Брянской области) </t>
  </si>
  <si>
    <t>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 (Строительство моста через р. Болва на автомобильной дороге «Подъезд к г. Фокино» Брянской области)</t>
  </si>
  <si>
    <t>% исполнения к уточненному плану</t>
  </si>
  <si>
    <t>План с изменениями 2024 год</t>
  </si>
  <si>
    <t>План на 2024 год</t>
  </si>
  <si>
    <t>Реализация инициативных проектов (Благоустройство сквера памяти партизан у въездной стелы г.Фокино)</t>
  </si>
  <si>
    <t>Подпрограмма «Реализация мероприятий социальной политики»</t>
  </si>
  <si>
    <t>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 (перенос объектов газораспределения на объекте "Строительство моста через р. Болва на автомобильной дороге «Подъезд к г. Фокино» Брянской области", компенсация ущерба рыбным запасам )</t>
  </si>
  <si>
    <t>Факт на 01.01.2025г</t>
  </si>
  <si>
    <t>Субсидии бюджетным учреждениям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 г. Байконура и федеральной территории "Сириус"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</si>
  <si>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(Предоставление бесплатного питания обучающимся в муниципальных общеобразовательных организациях из многодетных семей)</t>
  </si>
  <si>
    <t>Мероприятия по работе с семьей, детьми и молодежью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</si>
</sst>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"/>
  </numFmts>
  <fonts count="1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2"/>
      <color indexed="17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1"/>
      <name val="Tahoma"/>
      <family val="2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8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Arial Cyr"/>
    </font>
    <font>
      <sz val="10"/>
      <color indexed="81"/>
      <name val="Tahoma"/>
      <family val="2"/>
      <charset val="204"/>
    </font>
    <font>
      <sz val="12"/>
      <color rgb="FFC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164" fontId="13" fillId="0" borderId="0" applyFont="0" applyFill="0" applyBorder="0" applyAlignment="0" applyProtection="0"/>
    <xf numFmtId="4" fontId="16" fillId="5" borderId="7">
      <alignment horizontal="right" vertical="top" shrinkToFit="1"/>
    </xf>
    <xf numFmtId="4" fontId="16" fillId="6" borderId="7">
      <alignment horizontal="right" vertical="top" shrinkToFit="1"/>
    </xf>
  </cellStyleXfs>
  <cellXfs count="173">
    <xf numFmtId="0" fontId="0" fillId="0" borderId="0" xfId="0"/>
    <xf numFmtId="0" fontId="1" fillId="0" borderId="0" xfId="0" applyFont="1" applyFill="1"/>
    <xf numFmtId="0" fontId="1" fillId="0" borderId="1" xfId="0" applyFont="1" applyFill="1" applyBorder="1" applyAlignment="1">
      <alignment vertical="center"/>
    </xf>
    <xf numFmtId="0" fontId="1" fillId="0" borderId="0" xfId="0" applyFont="1"/>
    <xf numFmtId="165" fontId="1" fillId="0" borderId="0" xfId="0" applyNumberFormat="1" applyFont="1"/>
    <xf numFmtId="165" fontId="2" fillId="0" borderId="0" xfId="0" applyNumberFormat="1" applyFont="1"/>
    <xf numFmtId="0" fontId="7" fillId="0" borderId="0" xfId="0" applyFont="1" applyFill="1"/>
    <xf numFmtId="14" fontId="1" fillId="0" borderId="0" xfId="0" applyNumberFormat="1" applyFont="1" applyFill="1" applyAlignment="1">
      <alignment horizontal="left"/>
    </xf>
    <xf numFmtId="0" fontId="8" fillId="0" borderId="0" xfId="0" applyFont="1"/>
    <xf numFmtId="0" fontId="2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164" fontId="2" fillId="0" borderId="0" xfId="1" applyFont="1" applyFill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Fill="1" applyAlignment="1">
      <alignment horizontal="left" vertical="top"/>
    </xf>
    <xf numFmtId="0" fontId="1" fillId="2" borderId="0" xfId="0" applyFont="1" applyFill="1" applyAlignment="1">
      <alignment horizontal="left" vertical="top"/>
    </xf>
    <xf numFmtId="0" fontId="7" fillId="0" borderId="2" xfId="0" applyFont="1" applyFill="1" applyBorder="1" applyAlignment="1">
      <alignment horizontal="left" vertical="top" wrapText="1"/>
    </xf>
    <xf numFmtId="4" fontId="1" fillId="4" borderId="0" xfId="0" applyNumberFormat="1" applyFont="1" applyFill="1" applyBorder="1" applyAlignment="1">
      <alignment horizontal="left" vertical="top"/>
    </xf>
    <xf numFmtId="4" fontId="10" fillId="0" borderId="0" xfId="0" applyNumberFormat="1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left" vertical="top"/>
    </xf>
    <xf numFmtId="0" fontId="7" fillId="0" borderId="0" xfId="0" applyFont="1" applyAlignment="1">
      <alignment horizontal="left" vertical="top"/>
    </xf>
    <xf numFmtId="0" fontId="2" fillId="0" borderId="5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left" vertical="top"/>
    </xf>
    <xf numFmtId="0" fontId="4" fillId="0" borderId="4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1" fillId="4" borderId="4" xfId="0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left" vertical="center" wrapText="1"/>
    </xf>
    <xf numFmtId="0" fontId="14" fillId="0" borderId="2" xfId="0" applyFont="1" applyBorder="1" applyAlignment="1">
      <alignment vertical="center" wrapText="1"/>
    </xf>
    <xf numFmtId="0" fontId="1" fillId="0" borderId="4" xfId="0" applyFont="1" applyBorder="1" applyAlignment="1">
      <alignment wrapText="1"/>
    </xf>
    <xf numFmtId="0" fontId="1" fillId="4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4" fontId="2" fillId="4" borderId="2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left" vertical="center" wrapText="1"/>
    </xf>
    <xf numFmtId="4" fontId="10" fillId="0" borderId="7" xfId="0" applyNumberFormat="1" applyFont="1" applyBorder="1" applyAlignment="1">
      <alignment horizontal="center" vertical="center" wrapText="1"/>
    </xf>
    <xf numFmtId="4" fontId="1" fillId="4" borderId="2" xfId="0" applyNumberFormat="1" applyFont="1" applyFill="1" applyBorder="1" applyAlignment="1">
      <alignment horizontal="center" vertical="top"/>
    </xf>
    <xf numFmtId="4" fontId="7" fillId="4" borderId="2" xfId="0" applyNumberFormat="1" applyFont="1" applyFill="1" applyBorder="1" applyAlignment="1">
      <alignment horizontal="center" vertical="top"/>
    </xf>
    <xf numFmtId="4" fontId="1" fillId="0" borderId="7" xfId="0" applyNumberFormat="1" applyFont="1" applyBorder="1" applyAlignment="1">
      <alignment horizontal="center" vertical="center" wrapText="1"/>
    </xf>
    <xf numFmtId="4" fontId="1" fillId="4" borderId="7" xfId="0" applyNumberFormat="1" applyFont="1" applyFill="1" applyBorder="1" applyAlignment="1">
      <alignment horizontal="center" vertical="top" wrapText="1"/>
    </xf>
    <xf numFmtId="4" fontId="1" fillId="4" borderId="4" xfId="0" applyNumberFormat="1" applyFont="1" applyFill="1" applyBorder="1" applyAlignment="1">
      <alignment horizontal="center" vertical="top"/>
    </xf>
    <xf numFmtId="4" fontId="12" fillId="4" borderId="2" xfId="0" applyNumberFormat="1" applyFont="1" applyFill="1" applyBorder="1" applyAlignment="1">
      <alignment horizontal="center" vertical="top"/>
    </xf>
    <xf numFmtId="4" fontId="12" fillId="4" borderId="4" xfId="0" applyNumberFormat="1" applyFont="1" applyFill="1" applyBorder="1" applyAlignment="1">
      <alignment horizontal="center" vertical="top"/>
    </xf>
    <xf numFmtId="4" fontId="1" fillId="4" borderId="2" xfId="0" applyNumberFormat="1" applyFont="1" applyFill="1" applyBorder="1" applyAlignment="1">
      <alignment horizontal="center" vertical="center"/>
    </xf>
    <xf numFmtId="4" fontId="7" fillId="4" borderId="4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center" wrapText="1"/>
    </xf>
    <xf numFmtId="4" fontId="1" fillId="4" borderId="8" xfId="0" applyNumberFormat="1" applyFont="1" applyFill="1" applyBorder="1" applyAlignment="1">
      <alignment horizontal="center" vertical="top" wrapText="1"/>
    </xf>
    <xf numFmtId="4" fontId="1" fillId="4" borderId="4" xfId="0" applyNumberFormat="1" applyFont="1" applyFill="1" applyBorder="1" applyAlignment="1">
      <alignment horizontal="center" vertical="center"/>
    </xf>
    <xf numFmtId="4" fontId="2" fillId="4" borderId="2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8" fillId="4" borderId="2" xfId="0" applyFont="1" applyFill="1" applyBorder="1" applyAlignment="1">
      <alignment horizontal="center" vertical="center" wrapText="1"/>
    </xf>
    <xf numFmtId="4" fontId="1" fillId="4" borderId="0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vertical="center"/>
    </xf>
    <xf numFmtId="0" fontId="8" fillId="0" borderId="5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 wrapText="1"/>
    </xf>
    <xf numFmtId="0" fontId="8" fillId="4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left" vertical="top" wrapText="1"/>
    </xf>
    <xf numFmtId="4" fontId="2" fillId="0" borderId="2" xfId="0" applyNumberFormat="1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center" vertical="top" wrapText="1"/>
    </xf>
    <xf numFmtId="2" fontId="2" fillId="0" borderId="2" xfId="0" applyNumberFormat="1" applyFont="1" applyFill="1" applyBorder="1" applyAlignment="1">
      <alignment horizontal="center" vertical="center" wrapText="1"/>
    </xf>
    <xf numFmtId="4" fontId="2" fillId="4" borderId="2" xfId="0" applyNumberFormat="1" applyFont="1" applyFill="1" applyBorder="1" applyAlignment="1">
      <alignment horizontal="center"/>
    </xf>
    <xf numFmtId="2" fontId="2" fillId="0" borderId="2" xfId="0" applyNumberFormat="1" applyFont="1" applyFill="1" applyBorder="1" applyAlignment="1">
      <alignment horizont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4" fontId="7" fillId="4" borderId="2" xfId="0" applyNumberFormat="1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horizontal="left" vertical="center" wrapText="1"/>
    </xf>
    <xf numFmtId="2" fontId="7" fillId="0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4" borderId="7" xfId="0" applyNumberFormat="1" applyFont="1" applyFill="1" applyBorder="1" applyAlignment="1">
      <alignment horizontal="center" vertical="center" wrapText="1"/>
    </xf>
    <xf numFmtId="4" fontId="7" fillId="4" borderId="4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left" vertical="top" wrapText="1"/>
    </xf>
    <xf numFmtId="2" fontId="4" fillId="0" borderId="4" xfId="0" applyNumberFormat="1" applyFont="1" applyFill="1" applyBorder="1" applyAlignment="1">
      <alignment horizontal="left" vertical="top" wrapText="1"/>
    </xf>
    <xf numFmtId="4" fontId="1" fillId="4" borderId="7" xfId="3" applyFont="1" applyFill="1" applyAlignment="1">
      <alignment horizontal="center" vertical="center" wrapText="1" shrinkToFit="1"/>
    </xf>
    <xf numFmtId="4" fontId="1" fillId="0" borderId="2" xfId="0" applyNumberFormat="1" applyFont="1" applyFill="1" applyBorder="1" applyAlignment="1">
      <alignment horizontal="center" vertical="center"/>
    </xf>
    <xf numFmtId="4" fontId="2" fillId="4" borderId="2" xfId="0" applyNumberFormat="1" applyFont="1" applyFill="1" applyBorder="1" applyAlignment="1">
      <alignment horizontal="center" vertical="top" wrapText="1"/>
    </xf>
    <xf numFmtId="0" fontId="18" fillId="0" borderId="0" xfId="0" applyFont="1" applyFill="1" applyAlignment="1">
      <alignment horizontal="left" vertical="top"/>
    </xf>
    <xf numFmtId="0" fontId="1" fillId="0" borderId="2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top" wrapText="1"/>
    </xf>
    <xf numFmtId="0" fontId="15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1" fillId="4" borderId="6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vertical="center" wrapText="1"/>
    </xf>
    <xf numFmtId="0" fontId="1" fillId="4" borderId="6" xfId="0" applyFont="1" applyFill="1" applyBorder="1" applyAlignment="1">
      <alignment vertical="center" wrapText="1"/>
    </xf>
    <xf numFmtId="0" fontId="1" fillId="4" borderId="3" xfId="0" applyFont="1" applyFill="1" applyBorder="1" applyAlignment="1">
      <alignment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0" xfId="0" applyFont="1" applyFill="1" applyAlignment="1">
      <alignment horizontal="left"/>
    </xf>
    <xf numFmtId="165" fontId="1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65" fontId="8" fillId="4" borderId="5" xfId="0" applyNumberFormat="1" applyFont="1" applyFill="1" applyBorder="1" applyAlignment="1">
      <alignment horizontal="center" vertical="center" wrapText="1"/>
    </xf>
    <xf numFmtId="165" fontId="8" fillId="4" borderId="9" xfId="0" applyNumberFormat="1" applyFont="1" applyFill="1" applyBorder="1" applyAlignment="1">
      <alignment horizontal="center" vertical="center" wrapText="1"/>
    </xf>
    <xf numFmtId="165" fontId="8" fillId="4" borderId="10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6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4" borderId="4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horizontal="left" vertical="top" wrapText="1"/>
    </xf>
    <xf numFmtId="0" fontId="1" fillId="4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4" fontId="1" fillId="0" borderId="7" xfId="0" applyNumberFormat="1" applyFont="1" applyBorder="1" applyAlignment="1">
      <alignment horizontal="right" vertical="center" wrapText="1"/>
    </xf>
    <xf numFmtId="4" fontId="10" fillId="0" borderId="7" xfId="0" applyNumberFormat="1" applyFont="1" applyBorder="1" applyAlignment="1">
      <alignment horizontal="right" vertical="center" wrapText="1"/>
    </xf>
    <xf numFmtId="4" fontId="7" fillId="0" borderId="7" xfId="0" applyNumberFormat="1" applyFont="1" applyBorder="1" applyAlignment="1">
      <alignment horizontal="center" vertical="center" wrapText="1"/>
    </xf>
    <xf numFmtId="4" fontId="7" fillId="0" borderId="7" xfId="0" applyNumberFormat="1" applyFont="1" applyBorder="1" applyAlignment="1">
      <alignment horizontal="right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Alignment="1">
      <alignment horizontal="left" vertical="top"/>
    </xf>
    <xf numFmtId="4" fontId="1" fillId="0" borderId="8" xfId="0" applyNumberFormat="1" applyFont="1" applyBorder="1" applyAlignment="1">
      <alignment horizontal="right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4" borderId="3" xfId="0" applyNumberFormat="1" applyFont="1" applyFill="1" applyBorder="1" applyAlignment="1">
      <alignment horizontal="center" vertical="center"/>
    </xf>
    <xf numFmtId="4" fontId="1" fillId="4" borderId="5" xfId="0" applyNumberFormat="1" applyFont="1" applyFill="1" applyBorder="1" applyAlignment="1">
      <alignment horizontal="center" vertical="center"/>
    </xf>
    <xf numFmtId="4" fontId="7" fillId="0" borderId="0" xfId="0" applyNumberFormat="1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" fontId="1" fillId="7" borderId="2" xfId="0" applyNumberFormat="1" applyFont="1" applyFill="1" applyBorder="1" applyAlignment="1">
      <alignment horizontal="center" vertical="center"/>
    </xf>
    <xf numFmtId="4" fontId="1" fillId="0" borderId="11" xfId="0" applyNumberFormat="1" applyFont="1" applyBorder="1" applyAlignment="1">
      <alignment horizontal="center" vertical="center" wrapText="1"/>
    </xf>
    <xf numFmtId="4" fontId="2" fillId="4" borderId="2" xfId="0" applyNumberFormat="1" applyFont="1" applyFill="1" applyBorder="1" applyAlignment="1">
      <alignment horizontal="center" vertical="center" wrapText="1"/>
    </xf>
    <xf numFmtId="4" fontId="7" fillId="4" borderId="8" xfId="0" applyNumberFormat="1" applyFont="1" applyFill="1" applyBorder="1" applyAlignment="1">
      <alignment horizontal="center" vertical="center" wrapText="1"/>
    </xf>
    <xf numFmtId="2" fontId="2" fillId="4" borderId="2" xfId="0" applyNumberFormat="1" applyFont="1" applyFill="1" applyBorder="1" applyAlignment="1">
      <alignment horizontal="center" vertical="center" wrapText="1"/>
    </xf>
  </cellXfs>
  <cellStyles count="4">
    <cellStyle name="xl36" xfId="2" xr:uid="{31EF530E-6053-4C92-89EB-D31C76DE7AE8}"/>
    <cellStyle name="xl38" xfId="3" xr:uid="{5512BC6F-B995-4F08-8E41-C6C5B8541EB9}"/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B287"/>
  <sheetViews>
    <sheetView tabSelected="1" zoomScale="90" zoomScaleNormal="90" zoomScaleSheetLayoutView="90" workbookViewId="0">
      <pane ySplit="7" topLeftCell="A280" activePane="bottomLeft" state="frozen"/>
      <selection pane="bottomLeft" activeCell="Q283" sqref="Q283"/>
    </sheetView>
  </sheetViews>
  <sheetFormatPr defaultColWidth="2.7109375" defaultRowHeight="15.75" x14ac:dyDescent="0.25"/>
  <cols>
    <col min="1" max="1" width="31" style="3" customWidth="1"/>
    <col min="2" max="2" width="19.85546875" style="3" customWidth="1"/>
    <col min="3" max="3" width="22.28515625" style="3" customWidth="1"/>
    <col min="4" max="4" width="15.7109375" style="3" customWidth="1"/>
    <col min="5" max="5" width="17" style="4" customWidth="1"/>
    <col min="6" max="6" width="17.28515625" style="4" customWidth="1"/>
    <col min="7" max="7" width="16.42578125" style="4" customWidth="1"/>
    <col min="8" max="8" width="0.28515625" style="3" hidden="1" customWidth="1"/>
    <col min="9" max="9" width="16.5703125" style="3" customWidth="1"/>
    <col min="10" max="10" width="4.85546875" style="3" customWidth="1"/>
    <col min="11" max="11" width="5.5703125" style="3" customWidth="1"/>
    <col min="12" max="12" width="8.42578125" style="3" customWidth="1"/>
    <col min="13" max="13" width="6.28515625" style="3" customWidth="1"/>
    <col min="14" max="16384" width="2.7109375" style="3"/>
  </cols>
  <sheetData>
    <row r="1" spans="1:36" ht="19.5" customHeight="1" x14ac:dyDescent="0.25">
      <c r="A1" s="7"/>
      <c r="B1" s="1"/>
      <c r="C1" s="1"/>
      <c r="D1" s="1"/>
      <c r="E1" s="132" t="s">
        <v>69</v>
      </c>
      <c r="F1" s="132"/>
      <c r="G1" s="132"/>
    </row>
    <row r="2" spans="1:36" ht="12.75" customHeight="1" x14ac:dyDescent="0.25">
      <c r="A2" s="1"/>
      <c r="B2" s="1"/>
      <c r="C2" s="1"/>
      <c r="D2" s="1"/>
      <c r="E2" s="132" t="s">
        <v>7</v>
      </c>
      <c r="F2" s="132"/>
      <c r="G2" s="132"/>
    </row>
    <row r="3" spans="1:36" ht="45" customHeight="1" x14ac:dyDescent="0.25">
      <c r="A3" s="6"/>
      <c r="B3" s="1"/>
      <c r="C3" s="1"/>
      <c r="D3" s="1"/>
      <c r="E3" s="133" t="s">
        <v>70</v>
      </c>
      <c r="F3" s="133"/>
      <c r="G3" s="133"/>
      <c r="K3" s="8"/>
    </row>
    <row r="4" spans="1:36" ht="30" customHeight="1" x14ac:dyDescent="0.25">
      <c r="A4" s="134" t="s">
        <v>78</v>
      </c>
      <c r="B4" s="134"/>
      <c r="C4" s="134"/>
      <c r="D4" s="134"/>
      <c r="E4" s="134"/>
      <c r="F4" s="134"/>
      <c r="G4" s="134"/>
    </row>
    <row r="5" spans="1:36" ht="13.5" customHeight="1" x14ac:dyDescent="0.25">
      <c r="A5" s="2"/>
      <c r="B5" s="2"/>
      <c r="C5" s="2"/>
      <c r="D5" s="68"/>
      <c r="F5" s="2"/>
      <c r="G5" s="2"/>
    </row>
    <row r="6" spans="1:36" ht="30.75" customHeight="1" x14ac:dyDescent="0.25">
      <c r="A6" s="135" t="s">
        <v>8</v>
      </c>
      <c r="B6" s="135" t="s">
        <v>0</v>
      </c>
      <c r="C6" s="135" t="s">
        <v>1</v>
      </c>
      <c r="D6" s="69"/>
      <c r="E6" s="136" t="s">
        <v>31</v>
      </c>
      <c r="F6" s="137"/>
      <c r="G6" s="138"/>
    </row>
    <row r="7" spans="1:36" ht="61.5" customHeight="1" x14ac:dyDescent="0.25">
      <c r="A7" s="135"/>
      <c r="B7" s="135"/>
      <c r="C7" s="135"/>
      <c r="D7" s="63" t="s">
        <v>92</v>
      </c>
      <c r="E7" s="71" t="s">
        <v>91</v>
      </c>
      <c r="F7" s="65" t="s">
        <v>96</v>
      </c>
      <c r="G7" s="98" t="s">
        <v>90</v>
      </c>
      <c r="V7" s="3" t="s">
        <v>46</v>
      </c>
    </row>
    <row r="8" spans="1:36" s="16" customFormat="1" ht="19.5" customHeight="1" x14ac:dyDescent="0.25">
      <c r="A8" s="122" t="s">
        <v>75</v>
      </c>
      <c r="B8" s="122" t="s">
        <v>11</v>
      </c>
      <c r="C8" s="9" t="s">
        <v>2</v>
      </c>
      <c r="D8" s="74">
        <f>D12+D16+D20+D24+D28+D32+D36+D40+D44+D48+D52+D56+D60</f>
        <v>3513724.6500000004</v>
      </c>
      <c r="E8" s="74">
        <f>E12+E16+E20+E24+E28+E32+E36+E40+E44+E48+E52+E56+E60</f>
        <v>4204616.6500000004</v>
      </c>
      <c r="F8" s="74">
        <f>F12+F16+F20+F24+F28+F32+F36+F40+F44+F48+F52+F56+F60</f>
        <v>4009063.5199999996</v>
      </c>
      <c r="G8" s="41">
        <f>F8/E8*100</f>
        <v>95.349085391649183</v>
      </c>
    </row>
    <row r="9" spans="1:36" s="16" customFormat="1" ht="16.5" customHeight="1" x14ac:dyDescent="0.25">
      <c r="A9" s="122"/>
      <c r="B9" s="122"/>
      <c r="C9" s="9" t="s">
        <v>3</v>
      </c>
      <c r="D9" s="72">
        <f>D13+D17+D21+D25+D29+D33+D37+D41+D45+D49+D53+D57+D61</f>
        <v>21716006.199999999</v>
      </c>
      <c r="E9" s="41">
        <f>E13+E17+E25+E33+E45+E21+E41+E49+E29+E57+E61+E37+E53</f>
        <v>25373959.399999999</v>
      </c>
      <c r="F9" s="41">
        <f>F13+F17+F21+F25+F29+F33+F37+F41+F45+F49+F53+F57+F61</f>
        <v>23925270.410000004</v>
      </c>
      <c r="G9" s="41">
        <f t="shared" ref="G9:G71" si="0">F9/E9*100</f>
        <v>94.29064669347585</v>
      </c>
    </row>
    <row r="10" spans="1:36" s="16" customFormat="1" ht="30" customHeight="1" x14ac:dyDescent="0.25">
      <c r="A10" s="122"/>
      <c r="B10" s="122"/>
      <c r="C10" s="9" t="s">
        <v>4</v>
      </c>
      <c r="D10" s="77">
        <v>0</v>
      </c>
      <c r="E10" s="76">
        <f>E14+E18+E22+E26+E30+E42+E50+E46+E58</f>
        <v>0</v>
      </c>
      <c r="F10" s="76">
        <f>F14+F18+F22+F26+F30+F42+F50+F46+F58</f>
        <v>0</v>
      </c>
      <c r="G10" s="59">
        <v>0</v>
      </c>
    </row>
    <row r="11" spans="1:36" s="16" customFormat="1" ht="32.25" customHeight="1" x14ac:dyDescent="0.25">
      <c r="A11" s="122"/>
      <c r="B11" s="122"/>
      <c r="C11" s="9" t="s">
        <v>5</v>
      </c>
      <c r="D11" s="73">
        <f>D8+D9+D10</f>
        <v>25229730.850000001</v>
      </c>
      <c r="E11" s="59">
        <f>E8+E9+E10</f>
        <v>29578576.049999997</v>
      </c>
      <c r="F11" s="59">
        <f>F8+F9+F10</f>
        <v>27934333.930000003</v>
      </c>
      <c r="G11" s="59">
        <f t="shared" si="0"/>
        <v>94.441104543976195</v>
      </c>
      <c r="L11" s="17"/>
    </row>
    <row r="12" spans="1:36" s="18" customFormat="1" ht="24" customHeight="1" x14ac:dyDescent="0.25">
      <c r="A12" s="103" t="s">
        <v>13</v>
      </c>
      <c r="B12" s="103" t="s">
        <v>11</v>
      </c>
      <c r="C12" s="10" t="s">
        <v>2</v>
      </c>
      <c r="D12" s="44">
        <v>0</v>
      </c>
      <c r="E12" s="44">
        <v>0</v>
      </c>
      <c r="F12" s="44">
        <v>0</v>
      </c>
      <c r="G12" s="44">
        <v>0</v>
      </c>
    </row>
    <row r="13" spans="1:36" s="18" customFormat="1" ht="20.25" customHeight="1" x14ac:dyDescent="0.25">
      <c r="A13" s="103"/>
      <c r="B13" s="103"/>
      <c r="C13" s="10" t="s">
        <v>3</v>
      </c>
      <c r="D13" s="43">
        <v>1636086</v>
      </c>
      <c r="E13" s="43">
        <v>1883394</v>
      </c>
      <c r="F13" s="46">
        <v>1883394</v>
      </c>
      <c r="G13" s="44">
        <f t="shared" si="0"/>
        <v>100</v>
      </c>
    </row>
    <row r="14" spans="1:36" s="18" customFormat="1" ht="31.5" x14ac:dyDescent="0.25">
      <c r="A14" s="103"/>
      <c r="B14" s="103"/>
      <c r="C14" s="10" t="s">
        <v>4</v>
      </c>
      <c r="D14" s="44">
        <v>0</v>
      </c>
      <c r="E14" s="44">
        <v>0</v>
      </c>
      <c r="F14" s="44">
        <v>0</v>
      </c>
      <c r="G14" s="44">
        <v>0</v>
      </c>
    </row>
    <row r="15" spans="1:36" s="18" customFormat="1" ht="30.75" customHeight="1" x14ac:dyDescent="0.25">
      <c r="A15" s="103"/>
      <c r="B15" s="103"/>
      <c r="C15" s="15" t="s">
        <v>10</v>
      </c>
      <c r="D15" s="44">
        <f>D12+D13+D14</f>
        <v>1636086</v>
      </c>
      <c r="E15" s="44">
        <f>E12+E13+E14</f>
        <v>1883394</v>
      </c>
      <c r="F15" s="44">
        <f>F12+F13+F14</f>
        <v>1883394</v>
      </c>
      <c r="G15" s="44">
        <f t="shared" si="0"/>
        <v>100</v>
      </c>
    </row>
    <row r="16" spans="1:36" s="20" customFormat="1" ht="20.25" customHeight="1" x14ac:dyDescent="0.25">
      <c r="A16" s="107" t="s">
        <v>14</v>
      </c>
      <c r="B16" s="103" t="s">
        <v>11</v>
      </c>
      <c r="C16" s="15" t="s">
        <v>2</v>
      </c>
      <c r="D16" s="44">
        <v>0</v>
      </c>
      <c r="E16" s="44">
        <v>0</v>
      </c>
      <c r="F16" s="44">
        <v>0</v>
      </c>
      <c r="G16" s="44">
        <v>0</v>
      </c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</row>
    <row r="17" spans="1:36" s="20" customFormat="1" ht="20.25" customHeight="1" x14ac:dyDescent="0.25">
      <c r="A17" s="108"/>
      <c r="B17" s="103"/>
      <c r="C17" s="15" t="s">
        <v>3</v>
      </c>
      <c r="D17" s="43">
        <v>13348123</v>
      </c>
      <c r="E17" s="154">
        <f>16291176.2+78000</f>
        <v>16369176.199999999</v>
      </c>
      <c r="F17" s="154">
        <f>15256915.74+78000</f>
        <v>15334915.74</v>
      </c>
      <c r="G17" s="44">
        <f t="shared" si="0"/>
        <v>93.681658457558797</v>
      </c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</row>
    <row r="18" spans="1:36" s="20" customFormat="1" ht="31.5" x14ac:dyDescent="0.25">
      <c r="A18" s="108"/>
      <c r="B18" s="103"/>
      <c r="C18" s="15" t="s">
        <v>4</v>
      </c>
      <c r="D18" s="44">
        <v>0</v>
      </c>
      <c r="E18" s="44">
        <v>0</v>
      </c>
      <c r="F18" s="44">
        <v>0</v>
      </c>
      <c r="G18" s="44">
        <v>0</v>
      </c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</row>
    <row r="19" spans="1:36" s="20" customFormat="1" ht="33.75" customHeight="1" x14ac:dyDescent="0.25">
      <c r="A19" s="109"/>
      <c r="B19" s="103"/>
      <c r="C19" s="15" t="s">
        <v>10</v>
      </c>
      <c r="D19" s="44">
        <f>D16+D17+D18</f>
        <v>13348123</v>
      </c>
      <c r="E19" s="44">
        <f>E16+E17+E18</f>
        <v>16369176.199999999</v>
      </c>
      <c r="F19" s="44">
        <f>F16+F17+F18</f>
        <v>15334915.74</v>
      </c>
      <c r="G19" s="44">
        <f t="shared" si="0"/>
        <v>93.681658457558797</v>
      </c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</row>
    <row r="20" spans="1:36" s="20" customFormat="1" ht="71.25" customHeight="1" x14ac:dyDescent="0.25">
      <c r="A20" s="107" t="s">
        <v>15</v>
      </c>
      <c r="B20" s="103" t="s">
        <v>11</v>
      </c>
      <c r="C20" s="62" t="s">
        <v>2</v>
      </c>
      <c r="D20" s="51">
        <v>1194672</v>
      </c>
      <c r="E20" s="51">
        <v>1194672</v>
      </c>
      <c r="F20" s="51">
        <v>1143043.29</v>
      </c>
      <c r="G20" s="51">
        <f t="shared" si="0"/>
        <v>95.678419683394281</v>
      </c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</row>
    <row r="21" spans="1:36" s="20" customFormat="1" ht="50.25" customHeight="1" x14ac:dyDescent="0.25">
      <c r="A21" s="108"/>
      <c r="B21" s="103"/>
      <c r="C21" s="62" t="s">
        <v>3</v>
      </c>
      <c r="D21" s="51">
        <v>0</v>
      </c>
      <c r="E21" s="51">
        <v>0</v>
      </c>
      <c r="F21" s="51">
        <v>0</v>
      </c>
      <c r="G21" s="44">
        <v>0</v>
      </c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</row>
    <row r="22" spans="1:36" s="20" customFormat="1" ht="30.75" customHeight="1" x14ac:dyDescent="0.25">
      <c r="A22" s="108"/>
      <c r="B22" s="103"/>
      <c r="C22" s="62" t="s">
        <v>4</v>
      </c>
      <c r="D22" s="51">
        <v>0</v>
      </c>
      <c r="E22" s="44">
        <v>0</v>
      </c>
      <c r="F22" s="51">
        <v>0</v>
      </c>
      <c r="G22" s="44">
        <v>0</v>
      </c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</row>
    <row r="23" spans="1:36" s="20" customFormat="1" ht="38.25" customHeight="1" x14ac:dyDescent="0.25">
      <c r="A23" s="109"/>
      <c r="B23" s="103"/>
      <c r="C23" s="15" t="s">
        <v>10</v>
      </c>
      <c r="D23" s="51">
        <f>D20+D21+D22</f>
        <v>1194672</v>
      </c>
      <c r="E23" s="51">
        <f>E20+E21+E22</f>
        <v>1194672</v>
      </c>
      <c r="F23" s="51">
        <f>F20+F21+F22</f>
        <v>1143043.29</v>
      </c>
      <c r="G23" s="51">
        <f t="shared" si="0"/>
        <v>95.678419683394281</v>
      </c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</row>
    <row r="24" spans="1:36" s="20" customFormat="1" ht="50.25" customHeight="1" x14ac:dyDescent="0.25">
      <c r="A24" s="104" t="s">
        <v>20</v>
      </c>
      <c r="B24" s="103" t="s">
        <v>11</v>
      </c>
      <c r="C24" s="15" t="s">
        <v>2</v>
      </c>
      <c r="D24" s="86">
        <v>447100.85</v>
      </c>
      <c r="E24" s="46">
        <v>447100.85</v>
      </c>
      <c r="F24" s="46">
        <v>412243.75</v>
      </c>
      <c r="G24" s="51">
        <f t="shared" si="0"/>
        <v>92.203750004053902</v>
      </c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</row>
    <row r="25" spans="1:36" s="20" customFormat="1" ht="51" customHeight="1" x14ac:dyDescent="0.25">
      <c r="A25" s="105"/>
      <c r="B25" s="103"/>
      <c r="C25" s="15" t="s">
        <v>3</v>
      </c>
      <c r="D25" s="44">
        <v>0</v>
      </c>
      <c r="E25" s="44">
        <v>0</v>
      </c>
      <c r="F25" s="44">
        <v>0</v>
      </c>
      <c r="G25" s="44">
        <v>0</v>
      </c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</row>
    <row r="26" spans="1:36" s="20" customFormat="1" ht="57" customHeight="1" x14ac:dyDescent="0.25">
      <c r="A26" s="105"/>
      <c r="B26" s="103"/>
      <c r="C26" s="15" t="s">
        <v>4</v>
      </c>
      <c r="D26" s="44">
        <v>0</v>
      </c>
      <c r="E26" s="44">
        <v>0</v>
      </c>
      <c r="F26" s="44">
        <v>0</v>
      </c>
      <c r="G26" s="44">
        <v>0</v>
      </c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</row>
    <row r="27" spans="1:36" s="20" customFormat="1" ht="50.25" customHeight="1" x14ac:dyDescent="0.25">
      <c r="A27" s="106"/>
      <c r="B27" s="103"/>
      <c r="C27" s="96" t="s">
        <v>6</v>
      </c>
      <c r="D27" s="51">
        <f>D24+D25+D26</f>
        <v>447100.85</v>
      </c>
      <c r="E27" s="51">
        <f>E24+E25+E26</f>
        <v>447100.85</v>
      </c>
      <c r="F27" s="51">
        <f>F24+F25+F26</f>
        <v>412243.75</v>
      </c>
      <c r="G27" s="51">
        <f t="shared" si="0"/>
        <v>92.203750004053902</v>
      </c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</row>
    <row r="28" spans="1:36" s="20" customFormat="1" ht="24.75" customHeight="1" x14ac:dyDescent="0.25">
      <c r="A28" s="107" t="s">
        <v>45</v>
      </c>
      <c r="B28" s="103" t="s">
        <v>11</v>
      </c>
      <c r="C28" s="15" t="s">
        <v>2</v>
      </c>
      <c r="D28" s="46">
        <v>298618</v>
      </c>
      <c r="E28" s="46">
        <v>298618</v>
      </c>
      <c r="F28" s="46">
        <v>189550.68</v>
      </c>
      <c r="G28" s="44">
        <f t="shared" si="0"/>
        <v>63.475972647328696</v>
      </c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</row>
    <row r="29" spans="1:36" s="20" customFormat="1" ht="23.25" customHeight="1" x14ac:dyDescent="0.25">
      <c r="A29" s="108"/>
      <c r="B29" s="103"/>
      <c r="C29" s="15" t="s">
        <v>3</v>
      </c>
      <c r="D29" s="44">
        <v>0</v>
      </c>
      <c r="E29" s="44">
        <v>0</v>
      </c>
      <c r="F29" s="44">
        <v>0</v>
      </c>
      <c r="G29" s="44">
        <v>0</v>
      </c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</row>
    <row r="30" spans="1:36" s="20" customFormat="1" ht="29.25" customHeight="1" x14ac:dyDescent="0.25">
      <c r="A30" s="108"/>
      <c r="B30" s="103"/>
      <c r="C30" s="15" t="s">
        <v>4</v>
      </c>
      <c r="D30" s="44">
        <v>0</v>
      </c>
      <c r="E30" s="44">
        <v>0</v>
      </c>
      <c r="F30" s="44">
        <v>0</v>
      </c>
      <c r="G30" s="44">
        <v>0</v>
      </c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</row>
    <row r="31" spans="1:36" s="20" customFormat="1" ht="33" customHeight="1" x14ac:dyDescent="0.25">
      <c r="A31" s="109"/>
      <c r="B31" s="103"/>
      <c r="C31" s="15" t="s">
        <v>6</v>
      </c>
      <c r="D31" s="44">
        <f>D28+D29+D30</f>
        <v>298618</v>
      </c>
      <c r="E31" s="44">
        <f>E28+E29+E30</f>
        <v>298618</v>
      </c>
      <c r="F31" s="44">
        <f>F28+F29+F30</f>
        <v>189550.68</v>
      </c>
      <c r="G31" s="44">
        <f t="shared" si="0"/>
        <v>63.475972647328696</v>
      </c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</row>
    <row r="32" spans="1:36" s="20" customFormat="1" ht="15.75" customHeight="1" x14ac:dyDescent="0.25">
      <c r="A32" s="107" t="s">
        <v>16</v>
      </c>
      <c r="B32" s="103" t="s">
        <v>11</v>
      </c>
      <c r="C32" s="15" t="s">
        <v>2</v>
      </c>
      <c r="D32" s="47">
        <v>0</v>
      </c>
      <c r="E32" s="47">
        <v>690892</v>
      </c>
      <c r="F32" s="46">
        <v>690892</v>
      </c>
      <c r="G32" s="44">
        <f t="shared" si="0"/>
        <v>100</v>
      </c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</row>
    <row r="33" spans="1:36" s="20" customFormat="1" x14ac:dyDescent="0.25">
      <c r="A33" s="108"/>
      <c r="B33" s="103"/>
      <c r="C33" s="15" t="s">
        <v>3</v>
      </c>
      <c r="D33" s="44">
        <v>0</v>
      </c>
      <c r="E33" s="44">
        <v>0</v>
      </c>
      <c r="F33" s="44">
        <v>0</v>
      </c>
      <c r="G33" s="44">
        <v>0</v>
      </c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</row>
    <row r="34" spans="1:36" s="20" customFormat="1" ht="31.5" x14ac:dyDescent="0.25">
      <c r="A34" s="108"/>
      <c r="B34" s="103"/>
      <c r="C34" s="15" t="s">
        <v>4</v>
      </c>
      <c r="D34" s="44">
        <v>0</v>
      </c>
      <c r="E34" s="44">
        <v>0</v>
      </c>
      <c r="F34" s="44">
        <v>0</v>
      </c>
      <c r="G34" s="44">
        <v>0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</row>
    <row r="35" spans="1:36" s="20" customFormat="1" ht="31.5" customHeight="1" x14ac:dyDescent="0.25">
      <c r="A35" s="109"/>
      <c r="B35" s="103"/>
      <c r="C35" s="15" t="s">
        <v>10</v>
      </c>
      <c r="D35" s="51">
        <f>D32+D33+D34</f>
        <v>0</v>
      </c>
      <c r="E35" s="51">
        <f>E32+E33+E34</f>
        <v>690892</v>
      </c>
      <c r="F35" s="51">
        <f>F32+F33+F34</f>
        <v>690892</v>
      </c>
      <c r="G35" s="51">
        <f t="shared" si="0"/>
        <v>100</v>
      </c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</row>
    <row r="36" spans="1:36" s="20" customFormat="1" ht="26.25" customHeight="1" x14ac:dyDescent="0.25">
      <c r="A36" s="107" t="s">
        <v>61</v>
      </c>
      <c r="B36" s="103" t="s">
        <v>11</v>
      </c>
      <c r="C36" s="15" t="s">
        <v>2</v>
      </c>
      <c r="D36" s="43">
        <v>3156</v>
      </c>
      <c r="E36" s="46">
        <v>3156</v>
      </c>
      <c r="F36" s="46">
        <v>3156</v>
      </c>
      <c r="G36" s="44">
        <f t="shared" si="0"/>
        <v>100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</row>
    <row r="37" spans="1:36" s="20" customFormat="1" ht="19.5" customHeight="1" x14ac:dyDescent="0.25">
      <c r="A37" s="108"/>
      <c r="B37" s="103"/>
      <c r="C37" s="15" t="s">
        <v>3</v>
      </c>
      <c r="D37" s="44">
        <v>0</v>
      </c>
      <c r="E37" s="44">
        <v>0</v>
      </c>
      <c r="F37" s="44">
        <v>0</v>
      </c>
      <c r="G37" s="44">
        <v>0</v>
      </c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</row>
    <row r="38" spans="1:36" s="20" customFormat="1" ht="31.5" x14ac:dyDescent="0.25">
      <c r="A38" s="108"/>
      <c r="B38" s="103"/>
      <c r="C38" s="15" t="s">
        <v>4</v>
      </c>
      <c r="D38" s="44">
        <v>0</v>
      </c>
      <c r="E38" s="44">
        <v>0</v>
      </c>
      <c r="F38" s="44">
        <v>0</v>
      </c>
      <c r="G38" s="44">
        <v>0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</row>
    <row r="39" spans="1:36" s="20" customFormat="1" ht="31.5" x14ac:dyDescent="0.25">
      <c r="A39" s="109"/>
      <c r="B39" s="103"/>
      <c r="C39" s="15" t="s">
        <v>10</v>
      </c>
      <c r="D39" s="44">
        <f>D36+D37+D38</f>
        <v>3156</v>
      </c>
      <c r="E39" s="44">
        <f>E36+E37+E38</f>
        <v>3156</v>
      </c>
      <c r="F39" s="44">
        <f>F36+F37+F38</f>
        <v>3156</v>
      </c>
      <c r="G39" s="44">
        <f t="shared" si="0"/>
        <v>100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</row>
    <row r="40" spans="1:36" s="20" customFormat="1" ht="23.25" customHeight="1" x14ac:dyDescent="0.25">
      <c r="A40" s="107" t="s">
        <v>41</v>
      </c>
      <c r="B40" s="103" t="s">
        <v>39</v>
      </c>
      <c r="C40" s="15" t="s">
        <v>2</v>
      </c>
      <c r="D40" s="44">
        <v>0</v>
      </c>
      <c r="E40" s="44">
        <v>0</v>
      </c>
      <c r="F40" s="44">
        <v>0</v>
      </c>
      <c r="G40" s="44">
        <v>0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</row>
    <row r="41" spans="1:36" s="20" customFormat="1" ht="21.75" customHeight="1" x14ac:dyDescent="0.25">
      <c r="A41" s="108"/>
      <c r="B41" s="103"/>
      <c r="C41" s="15" t="s">
        <v>3</v>
      </c>
      <c r="D41" s="46">
        <v>515834</v>
      </c>
      <c r="E41" s="46">
        <v>517572</v>
      </c>
      <c r="F41" s="46">
        <v>474392.14</v>
      </c>
      <c r="G41" s="44">
        <f t="shared" si="0"/>
        <v>91.657226434196588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</row>
    <row r="42" spans="1:36" s="20" customFormat="1" ht="33" customHeight="1" x14ac:dyDescent="0.25">
      <c r="A42" s="108"/>
      <c r="B42" s="103"/>
      <c r="C42" s="15" t="s">
        <v>4</v>
      </c>
      <c r="D42" s="44">
        <v>0</v>
      </c>
      <c r="E42" s="44">
        <v>0</v>
      </c>
      <c r="F42" s="44">
        <v>0</v>
      </c>
      <c r="G42" s="44">
        <v>0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</row>
    <row r="43" spans="1:36" s="20" customFormat="1" ht="114" customHeight="1" x14ac:dyDescent="0.25">
      <c r="A43" s="109"/>
      <c r="B43" s="103"/>
      <c r="C43" s="62" t="s">
        <v>10</v>
      </c>
      <c r="D43" s="51">
        <f>D40+D41+D42</f>
        <v>515834</v>
      </c>
      <c r="E43" s="51">
        <f>E40+E41+E42</f>
        <v>517572</v>
      </c>
      <c r="F43" s="51">
        <f>F40+F41+F42</f>
        <v>474392.14</v>
      </c>
      <c r="G43" s="51">
        <f t="shared" si="0"/>
        <v>91.657226434196588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</row>
    <row r="44" spans="1:36" s="20" customFormat="1" ht="41.25" customHeight="1" x14ac:dyDescent="0.25">
      <c r="A44" s="107" t="s">
        <v>40</v>
      </c>
      <c r="B44" s="103" t="s">
        <v>37</v>
      </c>
      <c r="C44" s="15" t="s">
        <v>2</v>
      </c>
      <c r="D44" s="44">
        <v>0</v>
      </c>
      <c r="E44" s="51">
        <v>0</v>
      </c>
      <c r="F44" s="44">
        <v>0</v>
      </c>
      <c r="G44" s="44">
        <v>0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</row>
    <row r="45" spans="1:36" s="20" customFormat="1" ht="34.5" customHeight="1" x14ac:dyDescent="0.25">
      <c r="A45" s="108"/>
      <c r="B45" s="103"/>
      <c r="C45" s="15" t="s">
        <v>3</v>
      </c>
      <c r="D45" s="46">
        <v>2672730</v>
      </c>
      <c r="E45" s="154">
        <v>2734682</v>
      </c>
      <c r="F45" s="154">
        <v>2491739.4900000002</v>
      </c>
      <c r="G45" s="44">
        <f t="shared" si="0"/>
        <v>91.116242766069334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</row>
    <row r="46" spans="1:36" s="20" customFormat="1" ht="42.75" customHeight="1" x14ac:dyDescent="0.25">
      <c r="A46" s="108"/>
      <c r="B46" s="103"/>
      <c r="C46" s="15" t="s">
        <v>4</v>
      </c>
      <c r="D46" s="44">
        <v>0</v>
      </c>
      <c r="E46" s="44">
        <v>0</v>
      </c>
      <c r="F46" s="44">
        <v>0</v>
      </c>
      <c r="G46" s="44">
        <v>0</v>
      </c>
      <c r="H46" s="19"/>
      <c r="I46" s="19"/>
      <c r="J46" s="19"/>
      <c r="K46" s="19"/>
      <c r="L46" s="19" t="s">
        <v>35</v>
      </c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</row>
    <row r="47" spans="1:36" s="20" customFormat="1" ht="42.75" customHeight="1" x14ac:dyDescent="0.25">
      <c r="A47" s="109"/>
      <c r="B47" s="103"/>
      <c r="C47" s="15" t="s">
        <v>10</v>
      </c>
      <c r="D47" s="51">
        <f>D44+D45+D46</f>
        <v>2672730</v>
      </c>
      <c r="E47" s="51">
        <f>E44+E45+E46</f>
        <v>2734682</v>
      </c>
      <c r="F47" s="51">
        <f>F44+F45+F46</f>
        <v>2491739.4900000002</v>
      </c>
      <c r="G47" s="44">
        <f t="shared" si="0"/>
        <v>91.116242766069334</v>
      </c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</row>
    <row r="48" spans="1:36" s="20" customFormat="1" ht="24" customHeight="1" x14ac:dyDescent="0.25">
      <c r="A48" s="107" t="s">
        <v>29</v>
      </c>
      <c r="B48" s="103" t="s">
        <v>30</v>
      </c>
      <c r="C48" s="15" t="s">
        <v>2</v>
      </c>
      <c r="D48" s="44">
        <v>0</v>
      </c>
      <c r="E48" s="44">
        <v>0</v>
      </c>
      <c r="F48" s="44">
        <v>0</v>
      </c>
      <c r="G48" s="44">
        <v>0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</row>
    <row r="49" spans="1:36" s="20" customFormat="1" ht="25.5" customHeight="1" x14ac:dyDescent="0.25">
      <c r="A49" s="108"/>
      <c r="B49" s="103"/>
      <c r="C49" s="15" t="s">
        <v>3</v>
      </c>
      <c r="D49" s="46">
        <v>3490671</v>
      </c>
      <c r="E49" s="46">
        <v>3816573</v>
      </c>
      <c r="F49" s="46">
        <v>3688266.84</v>
      </c>
      <c r="G49" s="44">
        <f t="shared" si="0"/>
        <v>96.63818404626349</v>
      </c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</row>
    <row r="50" spans="1:36" s="20" customFormat="1" ht="31.5" customHeight="1" x14ac:dyDescent="0.25">
      <c r="A50" s="108"/>
      <c r="B50" s="103"/>
      <c r="C50" s="15" t="s">
        <v>4</v>
      </c>
      <c r="D50" s="44">
        <v>0</v>
      </c>
      <c r="E50" s="44">
        <v>0</v>
      </c>
      <c r="F50" s="44">
        <v>0</v>
      </c>
      <c r="G50" s="44">
        <v>0</v>
      </c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</row>
    <row r="51" spans="1:36" s="20" customFormat="1" ht="34.5" customHeight="1" x14ac:dyDescent="0.25">
      <c r="A51" s="109"/>
      <c r="B51" s="103"/>
      <c r="C51" s="15" t="s">
        <v>10</v>
      </c>
      <c r="D51" s="44">
        <f>D48+D49+D50</f>
        <v>3490671</v>
      </c>
      <c r="E51" s="44">
        <f>E48+E49+E50</f>
        <v>3816573</v>
      </c>
      <c r="F51" s="44">
        <f>F48+F49+F50</f>
        <v>3688266.84</v>
      </c>
      <c r="G51" s="44">
        <f t="shared" si="0"/>
        <v>96.63818404626349</v>
      </c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</row>
    <row r="52" spans="1:36" s="20" customFormat="1" ht="21.75" customHeight="1" x14ac:dyDescent="0.25">
      <c r="A52" s="99" t="s">
        <v>82</v>
      </c>
      <c r="B52" s="131" t="s">
        <v>30</v>
      </c>
      <c r="C52" s="38" t="s">
        <v>2</v>
      </c>
      <c r="D52" s="44">
        <v>0</v>
      </c>
      <c r="E52" s="44">
        <v>0</v>
      </c>
      <c r="F52" s="44">
        <v>0</v>
      </c>
      <c r="G52" s="44">
        <v>0</v>
      </c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</row>
    <row r="53" spans="1:36" s="20" customFormat="1" ht="21.75" customHeight="1" x14ac:dyDescent="0.25">
      <c r="A53" s="100"/>
      <c r="B53" s="131"/>
      <c r="C53" s="38" t="s">
        <v>3</v>
      </c>
      <c r="D53" s="44">
        <v>4000</v>
      </c>
      <c r="E53" s="44">
        <v>4000</v>
      </c>
      <c r="F53" s="44">
        <v>4000</v>
      </c>
      <c r="G53" s="44">
        <f t="shared" si="0"/>
        <v>100</v>
      </c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</row>
    <row r="54" spans="1:36" s="20" customFormat="1" ht="33" customHeight="1" x14ac:dyDescent="0.25">
      <c r="A54" s="100"/>
      <c r="B54" s="131"/>
      <c r="C54" s="38" t="s">
        <v>4</v>
      </c>
      <c r="D54" s="44">
        <v>0</v>
      </c>
      <c r="E54" s="44">
        <v>0</v>
      </c>
      <c r="F54" s="44">
        <v>0</v>
      </c>
      <c r="G54" s="44">
        <v>0</v>
      </c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</row>
    <row r="55" spans="1:36" s="20" customFormat="1" ht="31.5" customHeight="1" x14ac:dyDescent="0.25">
      <c r="A55" s="101"/>
      <c r="B55" s="131"/>
      <c r="C55" s="38" t="s">
        <v>10</v>
      </c>
      <c r="D55" s="51">
        <f>D52+D53+D54</f>
        <v>4000</v>
      </c>
      <c r="E55" s="51">
        <f>E52+E53+E54</f>
        <v>4000</v>
      </c>
      <c r="F55" s="51">
        <f>F52+F53+F54</f>
        <v>4000</v>
      </c>
      <c r="G55" s="51">
        <f t="shared" si="0"/>
        <v>100</v>
      </c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</row>
    <row r="56" spans="1:36" s="20" customFormat="1" ht="30.75" customHeight="1" x14ac:dyDescent="0.25">
      <c r="A56" s="104" t="s">
        <v>64</v>
      </c>
      <c r="B56" s="128" t="s">
        <v>11</v>
      </c>
      <c r="C56" s="15" t="s">
        <v>84</v>
      </c>
      <c r="D56" s="44">
        <v>0</v>
      </c>
      <c r="E56" s="44">
        <v>0</v>
      </c>
      <c r="F56" s="44">
        <v>0</v>
      </c>
      <c r="G56" s="44">
        <v>0</v>
      </c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</row>
    <row r="57" spans="1:36" s="20" customFormat="1" ht="21" customHeight="1" x14ac:dyDescent="0.25">
      <c r="A57" s="105"/>
      <c r="B57" s="128"/>
      <c r="C57" s="15" t="s">
        <v>3</v>
      </c>
      <c r="D57" s="44">
        <v>0</v>
      </c>
      <c r="E57" s="44">
        <v>0</v>
      </c>
      <c r="F57" s="66">
        <v>0</v>
      </c>
      <c r="G57" s="44">
        <v>0</v>
      </c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</row>
    <row r="58" spans="1:36" s="20" customFormat="1" ht="31.5" customHeight="1" x14ac:dyDescent="0.25">
      <c r="A58" s="105"/>
      <c r="B58" s="128"/>
      <c r="C58" s="15" t="s">
        <v>4</v>
      </c>
      <c r="D58" s="44">
        <v>0</v>
      </c>
      <c r="E58" s="44">
        <v>0</v>
      </c>
      <c r="F58" s="44">
        <v>0</v>
      </c>
      <c r="G58" s="44">
        <v>0</v>
      </c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</row>
    <row r="59" spans="1:36" s="20" customFormat="1" ht="33" customHeight="1" x14ac:dyDescent="0.25">
      <c r="A59" s="106"/>
      <c r="B59" s="128"/>
      <c r="C59" s="15" t="s">
        <v>10</v>
      </c>
      <c r="D59" s="44">
        <f>D56+D57+D58</f>
        <v>0</v>
      </c>
      <c r="E59" s="44">
        <f>E56+E57+E58</f>
        <v>0</v>
      </c>
      <c r="F59" s="44">
        <f>F56+F57+F58</f>
        <v>0</v>
      </c>
      <c r="G59" s="44">
        <v>0</v>
      </c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</row>
    <row r="60" spans="1:36" s="20" customFormat="1" ht="34.5" customHeight="1" x14ac:dyDescent="0.25">
      <c r="A60" s="104" t="s">
        <v>65</v>
      </c>
      <c r="B60" s="104" t="str">
        <f t="shared" ref="B60" si="1">$B$56</f>
        <v>Администрация города Фокино</v>
      </c>
      <c r="C60" s="15" t="s">
        <v>44</v>
      </c>
      <c r="D60" s="48">
        <v>1570177.8</v>
      </c>
      <c r="E60" s="48">
        <v>1570177.8</v>
      </c>
      <c r="F60" s="48">
        <v>1570177.8</v>
      </c>
      <c r="G60" s="44">
        <f t="shared" si="0"/>
        <v>100</v>
      </c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</row>
    <row r="61" spans="1:36" s="20" customFormat="1" ht="20.25" customHeight="1" x14ac:dyDescent="0.25">
      <c r="A61" s="105"/>
      <c r="B61" s="105"/>
      <c r="C61" s="15" t="str">
        <f t="shared" ref="C61:C63" si="2">C57</f>
        <v>местные бюджеты</v>
      </c>
      <c r="D61" s="48">
        <v>48562.2</v>
      </c>
      <c r="E61" s="48">
        <v>48562.2</v>
      </c>
      <c r="F61" s="48">
        <v>48562.2</v>
      </c>
      <c r="G61" s="44">
        <f t="shared" si="0"/>
        <v>100</v>
      </c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</row>
    <row r="62" spans="1:36" s="20" customFormat="1" ht="32.25" customHeight="1" x14ac:dyDescent="0.25">
      <c r="A62" s="105"/>
      <c r="B62" s="105"/>
      <c r="C62" s="15" t="str">
        <f t="shared" si="2"/>
        <v>внебюджетные источники</v>
      </c>
      <c r="D62" s="48">
        <v>0</v>
      </c>
      <c r="E62" s="48">
        <v>0</v>
      </c>
      <c r="F62" s="48">
        <v>0</v>
      </c>
      <c r="G62" s="44">
        <v>0</v>
      </c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</row>
    <row r="63" spans="1:36" s="20" customFormat="1" ht="33.75" customHeight="1" x14ac:dyDescent="0.25">
      <c r="A63" s="106"/>
      <c r="B63" s="106"/>
      <c r="C63" s="15" t="str">
        <f t="shared" si="2"/>
        <v>Итого по  мероприятию:</v>
      </c>
      <c r="D63" s="58">
        <f>D60+D61+D62</f>
        <v>1618740</v>
      </c>
      <c r="E63" s="58">
        <f>E60+E61+E62</f>
        <v>1618740</v>
      </c>
      <c r="F63" s="58">
        <f>F60+F61+F62</f>
        <v>1618740</v>
      </c>
      <c r="G63" s="51">
        <f t="shared" si="0"/>
        <v>100</v>
      </c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</row>
    <row r="64" spans="1:36" s="20" customFormat="1" ht="32.25" customHeight="1" x14ac:dyDescent="0.25">
      <c r="A64" s="129" t="s">
        <v>74</v>
      </c>
      <c r="B64" s="130"/>
      <c r="C64" s="9" t="s">
        <v>44</v>
      </c>
      <c r="D64" s="158">
        <f t="shared" ref="D64:F66" si="3">D68+D72+D76+D80</f>
        <v>0</v>
      </c>
      <c r="E64" s="52">
        <f t="shared" si="3"/>
        <v>0</v>
      </c>
      <c r="F64" s="52">
        <f t="shared" si="3"/>
        <v>0</v>
      </c>
      <c r="G64" s="41">
        <v>0</v>
      </c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</row>
    <row r="65" spans="1:36" s="20" customFormat="1" ht="21.75" customHeight="1" x14ac:dyDescent="0.25">
      <c r="A65" s="129"/>
      <c r="B65" s="130"/>
      <c r="C65" s="9" t="s">
        <v>3</v>
      </c>
      <c r="D65" s="158">
        <f t="shared" si="3"/>
        <v>340436</v>
      </c>
      <c r="E65" s="52">
        <f t="shared" si="3"/>
        <v>2117755.0700000003</v>
      </c>
      <c r="F65" s="52">
        <f t="shared" si="3"/>
        <v>1989765.07</v>
      </c>
      <c r="G65" s="41">
        <f t="shared" si="0"/>
        <v>93.956336036537024</v>
      </c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</row>
    <row r="66" spans="1:36" s="20" customFormat="1" ht="31.5" customHeight="1" x14ac:dyDescent="0.25">
      <c r="A66" s="129"/>
      <c r="B66" s="130"/>
      <c r="C66" s="9" t="s">
        <v>4</v>
      </c>
      <c r="D66" s="158">
        <f t="shared" si="3"/>
        <v>0</v>
      </c>
      <c r="E66" s="52">
        <f t="shared" si="3"/>
        <v>0</v>
      </c>
      <c r="F66" s="52">
        <f t="shared" si="3"/>
        <v>0</v>
      </c>
      <c r="G66" s="41">
        <v>0</v>
      </c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</row>
    <row r="67" spans="1:36" s="20" customFormat="1" ht="33" customHeight="1" x14ac:dyDescent="0.25">
      <c r="A67" s="129"/>
      <c r="B67" s="130"/>
      <c r="C67" s="9" t="s">
        <v>6</v>
      </c>
      <c r="D67" s="158">
        <f>D64+D65+D66</f>
        <v>340436</v>
      </c>
      <c r="E67" s="87">
        <f>E64+E65+E66</f>
        <v>2117755.0700000003</v>
      </c>
      <c r="F67" s="87">
        <f>F64+F65+F66</f>
        <v>1989765.07</v>
      </c>
      <c r="G67" s="59">
        <f t="shared" si="0"/>
        <v>93.956336036537024</v>
      </c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</row>
    <row r="68" spans="1:36" s="20" customFormat="1" ht="30.75" customHeight="1" x14ac:dyDescent="0.25">
      <c r="A68" s="107" t="s">
        <v>66</v>
      </c>
      <c r="B68" s="107" t="s">
        <v>11</v>
      </c>
      <c r="C68" s="10" t="s">
        <v>44</v>
      </c>
      <c r="D68" s="48">
        <v>0</v>
      </c>
      <c r="E68" s="48">
        <v>0</v>
      </c>
      <c r="F68" s="48">
        <v>0</v>
      </c>
      <c r="G68" s="44">
        <v>0</v>
      </c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</row>
    <row r="69" spans="1:36" s="20" customFormat="1" ht="20.25" customHeight="1" x14ac:dyDescent="0.25">
      <c r="A69" s="108"/>
      <c r="B69" s="108"/>
      <c r="C69" s="10" t="s">
        <v>3</v>
      </c>
      <c r="D69" s="48">
        <v>40960</v>
      </c>
      <c r="E69" s="43">
        <v>67960</v>
      </c>
      <c r="F69" s="46">
        <v>36960</v>
      </c>
      <c r="G69" s="44">
        <f t="shared" si="0"/>
        <v>54.384932313125368</v>
      </c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</row>
    <row r="70" spans="1:36" s="20" customFormat="1" ht="31.5" customHeight="1" x14ac:dyDescent="0.25">
      <c r="A70" s="108"/>
      <c r="B70" s="108"/>
      <c r="C70" s="10" t="s">
        <v>4</v>
      </c>
      <c r="D70" s="58">
        <v>0</v>
      </c>
      <c r="E70" s="58">
        <v>0</v>
      </c>
      <c r="F70" s="58">
        <v>0</v>
      </c>
      <c r="G70" s="51">
        <v>0</v>
      </c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</row>
    <row r="71" spans="1:36" s="20" customFormat="1" ht="30.75" customHeight="1" x14ac:dyDescent="0.25">
      <c r="A71" s="109"/>
      <c r="B71" s="109"/>
      <c r="C71" s="11" t="s">
        <v>6</v>
      </c>
      <c r="D71" s="58">
        <f>D68+D69+D70</f>
        <v>40960</v>
      </c>
      <c r="E71" s="58">
        <f>E68+E69+E70</f>
        <v>67960</v>
      </c>
      <c r="F71" s="58">
        <f>F68+F69+F70</f>
        <v>36960</v>
      </c>
      <c r="G71" s="51">
        <f t="shared" si="0"/>
        <v>54.384932313125368</v>
      </c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</row>
    <row r="72" spans="1:36" s="20" customFormat="1" ht="30.75" customHeight="1" x14ac:dyDescent="0.25">
      <c r="A72" s="107" t="s">
        <v>52</v>
      </c>
      <c r="B72" s="107" t="s">
        <v>11</v>
      </c>
      <c r="C72" s="10" t="s">
        <v>44</v>
      </c>
      <c r="D72" s="48">
        <v>0</v>
      </c>
      <c r="E72" s="58">
        <v>0</v>
      </c>
      <c r="F72" s="48">
        <v>0</v>
      </c>
      <c r="G72" s="44">
        <v>0</v>
      </c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</row>
    <row r="73" spans="1:36" s="20" customFormat="1" ht="23.25" customHeight="1" x14ac:dyDescent="0.25">
      <c r="A73" s="108"/>
      <c r="B73" s="108"/>
      <c r="C73" s="10" t="s">
        <v>3</v>
      </c>
      <c r="D73" s="58">
        <v>240000</v>
      </c>
      <c r="E73" s="154">
        <v>1983395.07</v>
      </c>
      <c r="F73" s="58">
        <v>1886405.07</v>
      </c>
      <c r="G73" s="51">
        <f t="shared" ref="G73:G135" si="4">F73/E73*100</f>
        <v>95.109900116873831</v>
      </c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</row>
    <row r="74" spans="1:36" s="20" customFormat="1" ht="33.75" customHeight="1" x14ac:dyDescent="0.25">
      <c r="A74" s="108"/>
      <c r="B74" s="108"/>
      <c r="C74" s="10" t="s">
        <v>4</v>
      </c>
      <c r="D74" s="48">
        <v>0</v>
      </c>
      <c r="E74" s="58">
        <v>0</v>
      </c>
      <c r="F74" s="48">
        <v>0</v>
      </c>
      <c r="G74" s="44">
        <v>0</v>
      </c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</row>
    <row r="75" spans="1:36" s="20" customFormat="1" ht="54" customHeight="1" x14ac:dyDescent="0.25">
      <c r="A75" s="109"/>
      <c r="B75" s="109"/>
      <c r="C75" s="11" t="s">
        <v>6</v>
      </c>
      <c r="D75" s="58">
        <f>D72+D73+D74</f>
        <v>240000</v>
      </c>
      <c r="E75" s="58">
        <f>E72+E73+E74</f>
        <v>1983395.07</v>
      </c>
      <c r="F75" s="58">
        <f>F72+F73+F74</f>
        <v>1886405.07</v>
      </c>
      <c r="G75" s="51">
        <f t="shared" si="4"/>
        <v>95.109900116873831</v>
      </c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</row>
    <row r="76" spans="1:36" s="20" customFormat="1" ht="67.5" customHeight="1" x14ac:dyDescent="0.25">
      <c r="A76" s="107" t="s">
        <v>51</v>
      </c>
      <c r="B76" s="107" t="s">
        <v>11</v>
      </c>
      <c r="C76" s="94" t="s">
        <v>44</v>
      </c>
      <c r="D76" s="58">
        <v>0</v>
      </c>
      <c r="E76" s="58">
        <v>0</v>
      </c>
      <c r="F76" s="58">
        <v>0</v>
      </c>
      <c r="G76" s="51">
        <v>0</v>
      </c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</row>
    <row r="77" spans="1:36" s="20" customFormat="1" ht="57" customHeight="1" x14ac:dyDescent="0.25">
      <c r="A77" s="108"/>
      <c r="B77" s="108"/>
      <c r="C77" s="94" t="s">
        <v>3</v>
      </c>
      <c r="D77" s="58">
        <v>49476</v>
      </c>
      <c r="E77" s="58">
        <v>56400</v>
      </c>
      <c r="F77" s="58">
        <v>56400</v>
      </c>
      <c r="G77" s="51">
        <f t="shared" si="4"/>
        <v>100</v>
      </c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</row>
    <row r="78" spans="1:36" s="20" customFormat="1" ht="52.5" customHeight="1" x14ac:dyDescent="0.25">
      <c r="A78" s="108"/>
      <c r="B78" s="108"/>
      <c r="C78" s="94" t="s">
        <v>4</v>
      </c>
      <c r="D78" s="48">
        <v>0</v>
      </c>
      <c r="E78" s="58">
        <v>0</v>
      </c>
      <c r="F78" s="48">
        <v>0</v>
      </c>
      <c r="G78" s="44">
        <v>0</v>
      </c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</row>
    <row r="79" spans="1:36" s="20" customFormat="1" ht="45.75" customHeight="1" x14ac:dyDescent="0.25">
      <c r="A79" s="109"/>
      <c r="B79" s="109"/>
      <c r="C79" s="11" t="s">
        <v>6</v>
      </c>
      <c r="D79" s="48">
        <f>D76+D77+D78</f>
        <v>49476</v>
      </c>
      <c r="E79" s="58">
        <f>E76+E77+E78</f>
        <v>56400</v>
      </c>
      <c r="F79" s="48">
        <f>F76+F77+F78</f>
        <v>56400</v>
      </c>
      <c r="G79" s="44">
        <f t="shared" si="4"/>
        <v>100</v>
      </c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</row>
    <row r="80" spans="1:36" s="20" customFormat="1" ht="33" customHeight="1" x14ac:dyDescent="0.25">
      <c r="A80" s="104" t="s">
        <v>57</v>
      </c>
      <c r="B80" s="104" t="s">
        <v>11</v>
      </c>
      <c r="C80" s="32" t="s">
        <v>44</v>
      </c>
      <c r="D80" s="48">
        <v>0</v>
      </c>
      <c r="E80" s="48">
        <v>0</v>
      </c>
      <c r="F80" s="48">
        <v>0</v>
      </c>
      <c r="G80" s="44">
        <v>0</v>
      </c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</row>
    <row r="81" spans="1:36" s="20" customFormat="1" ht="23.25" customHeight="1" x14ac:dyDescent="0.25">
      <c r="A81" s="105"/>
      <c r="B81" s="105"/>
      <c r="C81" s="32" t="s">
        <v>3</v>
      </c>
      <c r="D81" s="48">
        <v>10000</v>
      </c>
      <c r="E81" s="48">
        <v>10000</v>
      </c>
      <c r="F81" s="48">
        <v>10000</v>
      </c>
      <c r="G81" s="44">
        <f t="shared" si="4"/>
        <v>100</v>
      </c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</row>
    <row r="82" spans="1:36" s="20" customFormat="1" ht="30.75" customHeight="1" x14ac:dyDescent="0.25">
      <c r="A82" s="105"/>
      <c r="B82" s="105"/>
      <c r="C82" s="32" t="s">
        <v>4</v>
      </c>
      <c r="D82" s="48">
        <v>0</v>
      </c>
      <c r="E82" s="48">
        <v>0</v>
      </c>
      <c r="F82" s="48">
        <v>0</v>
      </c>
      <c r="G82" s="44">
        <v>0</v>
      </c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</row>
    <row r="83" spans="1:36" s="20" customFormat="1" ht="34.5" customHeight="1" x14ac:dyDescent="0.25">
      <c r="A83" s="106"/>
      <c r="B83" s="106"/>
      <c r="C83" s="31" t="s">
        <v>6</v>
      </c>
      <c r="D83" s="58">
        <f>D80+D81+D82</f>
        <v>10000</v>
      </c>
      <c r="E83" s="58">
        <f>E80+E81+E82</f>
        <v>10000</v>
      </c>
      <c r="F83" s="58">
        <f>F80+F81+F82</f>
        <v>10000</v>
      </c>
      <c r="G83" s="51">
        <f t="shared" si="4"/>
        <v>100</v>
      </c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</row>
    <row r="84" spans="1:36" s="20" customFormat="1" ht="25.5" customHeight="1" x14ac:dyDescent="0.25">
      <c r="A84" s="119" t="s">
        <v>73</v>
      </c>
      <c r="B84" s="122" t="s">
        <v>11</v>
      </c>
      <c r="C84" s="9" t="s">
        <v>2</v>
      </c>
      <c r="D84" s="74">
        <f>D88+D92+D96+D100+D104</f>
        <v>60398363.480000004</v>
      </c>
      <c r="E84" s="41">
        <f>E92+E96+E88+E100+E104</f>
        <v>222140809.42000002</v>
      </c>
      <c r="F84" s="41">
        <f>F92+F96+F88+F100+F104</f>
        <v>222140809.42000002</v>
      </c>
      <c r="G84" s="41">
        <f t="shared" si="4"/>
        <v>100</v>
      </c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</row>
    <row r="85" spans="1:36" s="20" customFormat="1" ht="21.75" customHeight="1" x14ac:dyDescent="0.25">
      <c r="A85" s="120"/>
      <c r="B85" s="122"/>
      <c r="C85" s="9" t="s">
        <v>3</v>
      </c>
      <c r="D85" s="72">
        <f>D89+D93+D97+D101+D105</f>
        <v>4026699.0700000003</v>
      </c>
      <c r="E85" s="41">
        <f>E93+E97+E89+E101+E105</f>
        <v>8242456.5699999994</v>
      </c>
      <c r="F85" s="41">
        <f>F93+F97+F89+F101+F105</f>
        <v>7700901.9499999993</v>
      </c>
      <c r="G85" s="41">
        <f t="shared" si="4"/>
        <v>93.429693982603538</v>
      </c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</row>
    <row r="86" spans="1:36" s="20" customFormat="1" ht="33.75" customHeight="1" x14ac:dyDescent="0.25">
      <c r="A86" s="120"/>
      <c r="B86" s="122"/>
      <c r="C86" s="9" t="s">
        <v>4</v>
      </c>
      <c r="D86" s="75">
        <v>0</v>
      </c>
      <c r="E86" s="59">
        <f>E94+E98+E90</f>
        <v>0</v>
      </c>
      <c r="F86" s="59">
        <f>F94+F98+F90</f>
        <v>0</v>
      </c>
      <c r="G86" s="41">
        <v>0</v>
      </c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</row>
    <row r="87" spans="1:36" s="20" customFormat="1" ht="33.75" customHeight="1" x14ac:dyDescent="0.25">
      <c r="A87" s="121"/>
      <c r="B87" s="122"/>
      <c r="C87" s="9" t="s">
        <v>6</v>
      </c>
      <c r="D87" s="73">
        <f>D84+D85+D86</f>
        <v>64425062.550000004</v>
      </c>
      <c r="E87" s="59">
        <f>E84+E85+E86</f>
        <v>230383265.99000001</v>
      </c>
      <c r="F87" s="59">
        <f>F84+F85+F86</f>
        <v>229841711.37</v>
      </c>
      <c r="G87" s="41">
        <f t="shared" si="4"/>
        <v>99.764933178773703</v>
      </c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</row>
    <row r="88" spans="1:36" s="20" customFormat="1" ht="33.75" customHeight="1" x14ac:dyDescent="0.25">
      <c r="A88" s="107" t="s">
        <v>88</v>
      </c>
      <c r="B88" s="103" t="s">
        <v>11</v>
      </c>
      <c r="C88" s="94" t="s">
        <v>2</v>
      </c>
      <c r="D88" s="86">
        <v>38000000</v>
      </c>
      <c r="E88" s="86">
        <v>61108602.579999998</v>
      </c>
      <c r="F88" s="86">
        <v>61108602.579999998</v>
      </c>
      <c r="G88" s="51">
        <f t="shared" si="4"/>
        <v>100</v>
      </c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</row>
    <row r="89" spans="1:36" s="20" customFormat="1" ht="38.25" customHeight="1" x14ac:dyDescent="0.25">
      <c r="A89" s="108"/>
      <c r="B89" s="103"/>
      <c r="C89" s="94" t="s">
        <v>3</v>
      </c>
      <c r="D89" s="86">
        <v>383838.38</v>
      </c>
      <c r="E89" s="86">
        <v>617258.62</v>
      </c>
      <c r="F89" s="86">
        <v>617258.62</v>
      </c>
      <c r="G89" s="51">
        <f t="shared" si="4"/>
        <v>100</v>
      </c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</row>
    <row r="90" spans="1:36" s="20" customFormat="1" ht="33.75" customHeight="1" x14ac:dyDescent="0.25">
      <c r="A90" s="108"/>
      <c r="B90" s="103"/>
      <c r="C90" s="94" t="s">
        <v>4</v>
      </c>
      <c r="D90" s="51">
        <v>0</v>
      </c>
      <c r="E90" s="51">
        <v>0</v>
      </c>
      <c r="F90" s="51">
        <v>0</v>
      </c>
      <c r="G90" s="51">
        <v>0</v>
      </c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</row>
    <row r="91" spans="1:36" s="20" customFormat="1" ht="150" customHeight="1" x14ac:dyDescent="0.25">
      <c r="A91" s="109"/>
      <c r="B91" s="103"/>
      <c r="C91" s="94" t="s">
        <v>6</v>
      </c>
      <c r="D91" s="58">
        <f>D88+D89+D90</f>
        <v>38383838.380000003</v>
      </c>
      <c r="E91" s="51">
        <f>E88+E89+E90</f>
        <v>61725861.199999996</v>
      </c>
      <c r="F91" s="51">
        <f>F88+F89+F90</f>
        <v>61725861.199999996</v>
      </c>
      <c r="G91" s="51">
        <f t="shared" si="4"/>
        <v>100</v>
      </c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</row>
    <row r="92" spans="1:36" s="20" customFormat="1" ht="20.25" customHeight="1" x14ac:dyDescent="0.25">
      <c r="A92" s="107" t="s">
        <v>17</v>
      </c>
      <c r="B92" s="103" t="s">
        <v>11</v>
      </c>
      <c r="C92" s="10" t="s">
        <v>2</v>
      </c>
      <c r="D92" s="48">
        <v>0</v>
      </c>
      <c r="E92" s="57">
        <v>0</v>
      </c>
      <c r="F92" s="57">
        <v>0</v>
      </c>
      <c r="G92" s="44">
        <v>0</v>
      </c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</row>
    <row r="93" spans="1:36" s="20" customFormat="1" ht="22.5" customHeight="1" x14ac:dyDescent="0.25">
      <c r="A93" s="108"/>
      <c r="B93" s="103"/>
      <c r="C93" s="10" t="s">
        <v>3</v>
      </c>
      <c r="D93" s="47">
        <v>3250000</v>
      </c>
      <c r="E93" s="47">
        <v>5694572.71</v>
      </c>
      <c r="F93" s="46">
        <v>5153018.09</v>
      </c>
      <c r="G93" s="44">
        <f t="shared" si="4"/>
        <v>90.489986736862647</v>
      </c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</row>
    <row r="94" spans="1:36" s="20" customFormat="1" ht="33.75" customHeight="1" x14ac:dyDescent="0.25">
      <c r="A94" s="108"/>
      <c r="B94" s="103"/>
      <c r="C94" s="10" t="s">
        <v>4</v>
      </c>
      <c r="D94" s="48">
        <v>0</v>
      </c>
      <c r="E94" s="44">
        <v>0</v>
      </c>
      <c r="F94" s="44">
        <v>0</v>
      </c>
      <c r="G94" s="44">
        <v>0</v>
      </c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</row>
    <row r="95" spans="1:36" s="20" customFormat="1" ht="31.5" customHeight="1" x14ac:dyDescent="0.25">
      <c r="A95" s="109"/>
      <c r="B95" s="103"/>
      <c r="C95" s="10" t="s">
        <v>6</v>
      </c>
      <c r="D95" s="58">
        <f>D92+D93+D94</f>
        <v>3250000</v>
      </c>
      <c r="E95" s="51">
        <f>E92+E93+E94</f>
        <v>5694572.71</v>
      </c>
      <c r="F95" s="51">
        <f>F92+F93+F94</f>
        <v>5153018.09</v>
      </c>
      <c r="G95" s="51">
        <f t="shared" si="4"/>
        <v>90.489986736862647</v>
      </c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</row>
    <row r="96" spans="1:36" s="20" customFormat="1" ht="22.5" customHeight="1" x14ac:dyDescent="0.25">
      <c r="A96" s="107" t="s">
        <v>85</v>
      </c>
      <c r="B96" s="107" t="s">
        <v>11</v>
      </c>
      <c r="C96" s="10" t="s">
        <v>2</v>
      </c>
      <c r="D96" s="44">
        <v>8000000</v>
      </c>
      <c r="E96" s="44">
        <f>8000000+5665314.1+933036.67</f>
        <v>14598350.77</v>
      </c>
      <c r="F96" s="44">
        <f>8000000+5665314.1+933036.67</f>
        <v>14598350.77</v>
      </c>
      <c r="G96" s="44">
        <f t="shared" si="4"/>
        <v>100</v>
      </c>
      <c r="H96" s="19"/>
      <c r="I96" s="19"/>
      <c r="J96" s="19"/>
      <c r="K96" s="22"/>
      <c r="L96" s="23"/>
      <c r="M96" s="23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</row>
    <row r="97" spans="1:36" s="20" customFormat="1" ht="29.25" customHeight="1" x14ac:dyDescent="0.25">
      <c r="A97" s="108"/>
      <c r="B97" s="108"/>
      <c r="C97" s="10" t="s">
        <v>3</v>
      </c>
      <c r="D97" s="44">
        <v>247422.68</v>
      </c>
      <c r="E97" s="44">
        <f>247422.68+175215.9+28856.8</f>
        <v>451495.37999999995</v>
      </c>
      <c r="F97" s="44">
        <f>247422.68+175215.9+28856.8</f>
        <v>451495.37999999995</v>
      </c>
      <c r="G97" s="44">
        <f t="shared" si="4"/>
        <v>100</v>
      </c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</row>
    <row r="98" spans="1:36" s="20" customFormat="1" ht="30.75" customHeight="1" x14ac:dyDescent="0.25">
      <c r="A98" s="108"/>
      <c r="B98" s="108"/>
      <c r="C98" s="10" t="s">
        <v>4</v>
      </c>
      <c r="D98" s="48">
        <v>0</v>
      </c>
      <c r="E98" s="51">
        <v>0</v>
      </c>
      <c r="F98" s="44">
        <v>0</v>
      </c>
      <c r="G98" s="44">
        <v>0</v>
      </c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</row>
    <row r="99" spans="1:36" s="20" customFormat="1" ht="61.5" customHeight="1" x14ac:dyDescent="0.25">
      <c r="A99" s="109"/>
      <c r="B99" s="109"/>
      <c r="C99" s="53" t="s">
        <v>6</v>
      </c>
      <c r="D99" s="58">
        <f>D96+D97+D98</f>
        <v>8247422.6799999997</v>
      </c>
      <c r="E99" s="51">
        <f>E96+E97+E98</f>
        <v>15049846.15</v>
      </c>
      <c r="F99" s="51">
        <f>F96+F97+F98</f>
        <v>15049846.15</v>
      </c>
      <c r="G99" s="51">
        <f t="shared" si="4"/>
        <v>100</v>
      </c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</row>
    <row r="100" spans="1:36" s="20" customFormat="1" ht="21.75" customHeight="1" x14ac:dyDescent="0.25">
      <c r="A100" s="104" t="s">
        <v>95</v>
      </c>
      <c r="B100" s="107" t="str">
        <f t="shared" ref="B100" si="5">$B$96</f>
        <v>Администрация города Фокино</v>
      </c>
      <c r="C100" s="10" t="str">
        <f t="shared" ref="C100:C107" si="6">C96</f>
        <v>областной бюджет</v>
      </c>
      <c r="D100" s="48">
        <v>14398363.48</v>
      </c>
      <c r="E100" s="48">
        <v>16457588.779999999</v>
      </c>
      <c r="F100" s="48">
        <v>16457588.779999999</v>
      </c>
      <c r="G100" s="44">
        <f t="shared" si="4"/>
        <v>100</v>
      </c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</row>
    <row r="101" spans="1:36" s="20" customFormat="1" ht="18.75" customHeight="1" x14ac:dyDescent="0.25">
      <c r="A101" s="105"/>
      <c r="B101" s="108"/>
      <c r="C101" s="10" t="str">
        <f t="shared" si="6"/>
        <v>местные бюджеты</v>
      </c>
      <c r="D101" s="48">
        <v>145438.01</v>
      </c>
      <c r="E101" s="48">
        <v>166238.26999999999</v>
      </c>
      <c r="F101" s="48">
        <v>166238.26999999999</v>
      </c>
      <c r="G101" s="44">
        <f t="shared" si="4"/>
        <v>100</v>
      </c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</row>
    <row r="102" spans="1:36" s="20" customFormat="1" ht="30" customHeight="1" x14ac:dyDescent="0.25">
      <c r="A102" s="105"/>
      <c r="B102" s="108"/>
      <c r="C102" s="10" t="str">
        <f t="shared" si="6"/>
        <v>внебюджетные источники</v>
      </c>
      <c r="D102" s="48">
        <v>0</v>
      </c>
      <c r="E102" s="48">
        <v>0</v>
      </c>
      <c r="F102" s="48">
        <v>0</v>
      </c>
      <c r="G102" s="44">
        <v>0</v>
      </c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</row>
    <row r="103" spans="1:36" s="20" customFormat="1" ht="165" customHeight="1" x14ac:dyDescent="0.25">
      <c r="A103" s="106"/>
      <c r="B103" s="109"/>
      <c r="C103" s="54" t="str">
        <f t="shared" si="6"/>
        <v>Итого по мероприятию:</v>
      </c>
      <c r="D103" s="58">
        <f>D100+D101+D102</f>
        <v>14543801.49</v>
      </c>
      <c r="E103" s="58">
        <f>E100+E101+E102</f>
        <v>16623827.049999999</v>
      </c>
      <c r="F103" s="58">
        <f>F100+F101+F102</f>
        <v>16623827.049999999</v>
      </c>
      <c r="G103" s="51">
        <f t="shared" si="4"/>
        <v>100</v>
      </c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</row>
    <row r="104" spans="1:36" s="20" customFormat="1" ht="51.75" customHeight="1" x14ac:dyDescent="0.25">
      <c r="A104" s="104" t="s">
        <v>89</v>
      </c>
      <c r="B104" s="99" t="str">
        <f t="shared" ref="B104" si="7">$B$96</f>
        <v>Администрация города Фокино</v>
      </c>
      <c r="C104" s="55" t="str">
        <f t="shared" si="6"/>
        <v>областной бюджет</v>
      </c>
      <c r="D104" s="70">
        <v>0</v>
      </c>
      <c r="E104" s="48">
        <v>129976267.29000001</v>
      </c>
      <c r="F104" s="48">
        <v>129976267.29000001</v>
      </c>
      <c r="G104" s="44">
        <f t="shared" si="4"/>
        <v>100</v>
      </c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</row>
    <row r="105" spans="1:36" s="20" customFormat="1" ht="36.75" customHeight="1" x14ac:dyDescent="0.25">
      <c r="A105" s="105"/>
      <c r="B105" s="100"/>
      <c r="C105" s="55" t="str">
        <f t="shared" si="6"/>
        <v>местные бюджеты</v>
      </c>
      <c r="D105" s="70">
        <v>0</v>
      </c>
      <c r="E105" s="48">
        <v>1312891.5900000001</v>
      </c>
      <c r="F105" s="48">
        <v>1312891.5900000001</v>
      </c>
      <c r="G105" s="44">
        <f t="shared" si="4"/>
        <v>100</v>
      </c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</row>
    <row r="106" spans="1:36" s="20" customFormat="1" ht="42" customHeight="1" x14ac:dyDescent="0.25">
      <c r="A106" s="105"/>
      <c r="B106" s="100"/>
      <c r="C106" s="55" t="str">
        <f t="shared" si="6"/>
        <v>внебюджетные источники</v>
      </c>
      <c r="D106" s="70">
        <v>0</v>
      </c>
      <c r="E106" s="48">
        <v>0</v>
      </c>
      <c r="F106" s="48">
        <v>0</v>
      </c>
      <c r="G106" s="44">
        <v>0</v>
      </c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</row>
    <row r="107" spans="1:36" s="20" customFormat="1" ht="57" customHeight="1" x14ac:dyDescent="0.25">
      <c r="A107" s="106"/>
      <c r="B107" s="101"/>
      <c r="C107" s="56" t="str">
        <f t="shared" si="6"/>
        <v>Итого по мероприятию:</v>
      </c>
      <c r="D107" s="79">
        <f>D104+D105+D106</f>
        <v>0</v>
      </c>
      <c r="E107" s="58">
        <f>E104+E105+E106</f>
        <v>131289158.88000001</v>
      </c>
      <c r="F107" s="58">
        <f>F104+F105+F106</f>
        <v>131289158.88000001</v>
      </c>
      <c r="G107" s="51">
        <f t="shared" si="4"/>
        <v>100</v>
      </c>
      <c r="H107" s="19"/>
      <c r="I107" s="15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</row>
    <row r="108" spans="1:36" s="16" customFormat="1" ht="32.25" customHeight="1" x14ac:dyDescent="0.25">
      <c r="A108" s="151" t="s">
        <v>72</v>
      </c>
      <c r="B108" s="122" t="s">
        <v>11</v>
      </c>
      <c r="C108" s="9" t="s">
        <v>44</v>
      </c>
      <c r="D108" s="78">
        <f>D112+D120+D124+D128+D132+D140</f>
        <v>0</v>
      </c>
      <c r="E108" s="59">
        <f>E112+E116+E120+E124+E128+E136+E140+E144</f>
        <v>2667500</v>
      </c>
      <c r="F108" s="59">
        <f>F112+F116+F120+F124+F128+F136+F140</f>
        <v>579032.74</v>
      </c>
      <c r="G108" s="41">
        <v>0</v>
      </c>
    </row>
    <row r="109" spans="1:36" s="16" customFormat="1" ht="18" customHeight="1" x14ac:dyDescent="0.25">
      <c r="A109" s="152"/>
      <c r="B109" s="122"/>
      <c r="C109" s="9" t="s">
        <v>3</v>
      </c>
      <c r="D109" s="72">
        <f>D113+D117+D121+D125+D129+D133+D137+D141</f>
        <v>7586127</v>
      </c>
      <c r="E109" s="41">
        <f>E113+E117+E121+E125+E129+E133+E137+E141+E145</f>
        <v>12932598.709999999</v>
      </c>
      <c r="F109" s="41">
        <f>F113+F117+F121+F125+F129+F133+F137+F141</f>
        <v>9161412.9800000004</v>
      </c>
      <c r="G109" s="41">
        <f t="shared" si="4"/>
        <v>70.83969112036263</v>
      </c>
    </row>
    <row r="110" spans="1:36" s="16" customFormat="1" ht="33" customHeight="1" x14ac:dyDescent="0.25">
      <c r="A110" s="152"/>
      <c r="B110" s="122"/>
      <c r="C110" s="9" t="s">
        <v>4</v>
      </c>
      <c r="D110" s="75">
        <v>0</v>
      </c>
      <c r="E110" s="59">
        <f>E114+E122+E118+E126+E130+E138+E146</f>
        <v>3000000</v>
      </c>
      <c r="F110" s="59">
        <f>F114+F122+F118+F126+F130+F138</f>
        <v>0</v>
      </c>
      <c r="G110" s="59">
        <v>0</v>
      </c>
    </row>
    <row r="111" spans="1:36" s="16" customFormat="1" ht="33.75" customHeight="1" x14ac:dyDescent="0.25">
      <c r="A111" s="153"/>
      <c r="B111" s="122"/>
      <c r="C111" s="9" t="s">
        <v>6</v>
      </c>
      <c r="D111" s="73">
        <f>D108+D109+D110</f>
        <v>7586127</v>
      </c>
      <c r="E111" s="59">
        <f>E108+E109+E110</f>
        <v>18600098.710000001</v>
      </c>
      <c r="F111" s="59">
        <f>F108+F109+F110</f>
        <v>9740445.7200000007</v>
      </c>
      <c r="G111" s="59">
        <f t="shared" si="4"/>
        <v>52.367709827062527</v>
      </c>
    </row>
    <row r="112" spans="1:36" s="18" customFormat="1" ht="18.75" customHeight="1" x14ac:dyDescent="0.25">
      <c r="A112" s="107" t="s">
        <v>21</v>
      </c>
      <c r="B112" s="103" t="s">
        <v>11</v>
      </c>
      <c r="C112" s="10" t="s">
        <v>2</v>
      </c>
      <c r="D112" s="44">
        <v>0</v>
      </c>
      <c r="E112" s="44">
        <v>0</v>
      </c>
      <c r="F112" s="44">
        <v>0</v>
      </c>
      <c r="G112" s="44">
        <v>0</v>
      </c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</row>
    <row r="113" spans="1:36" s="18" customFormat="1" ht="21" customHeight="1" x14ac:dyDescent="0.25">
      <c r="A113" s="108"/>
      <c r="B113" s="103"/>
      <c r="C113" s="10" t="s">
        <v>3</v>
      </c>
      <c r="D113" s="46">
        <v>3225340</v>
      </c>
      <c r="E113" s="46">
        <v>3875140</v>
      </c>
      <c r="F113" s="43">
        <v>3517348.07</v>
      </c>
      <c r="G113" s="44">
        <f t="shared" si="4"/>
        <v>90.766993450559198</v>
      </c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</row>
    <row r="114" spans="1:36" s="18" customFormat="1" ht="29.25" customHeight="1" x14ac:dyDescent="0.25">
      <c r="A114" s="108"/>
      <c r="B114" s="103"/>
      <c r="C114" s="10" t="s">
        <v>4</v>
      </c>
      <c r="D114" s="44">
        <v>0</v>
      </c>
      <c r="E114" s="44">
        <v>0</v>
      </c>
      <c r="F114" s="44">
        <v>0</v>
      </c>
      <c r="G114" s="44">
        <v>0</v>
      </c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</row>
    <row r="115" spans="1:36" s="18" customFormat="1" ht="29.25" customHeight="1" x14ac:dyDescent="0.25">
      <c r="A115" s="109"/>
      <c r="B115" s="103"/>
      <c r="C115" s="10" t="s">
        <v>6</v>
      </c>
      <c r="D115" s="51">
        <f>D112+D113+D114</f>
        <v>3225340</v>
      </c>
      <c r="E115" s="51">
        <f>E112+E113+E114</f>
        <v>3875140</v>
      </c>
      <c r="F115" s="51">
        <f>F112+F113+F114</f>
        <v>3517348.07</v>
      </c>
      <c r="G115" s="51">
        <f t="shared" si="4"/>
        <v>90.766993450559198</v>
      </c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</row>
    <row r="116" spans="1:36" s="18" customFormat="1" ht="21" customHeight="1" x14ac:dyDescent="0.25">
      <c r="A116" s="104" t="s">
        <v>22</v>
      </c>
      <c r="B116" s="103" t="s">
        <v>11</v>
      </c>
      <c r="C116" s="10" t="s">
        <v>2</v>
      </c>
      <c r="D116" s="44">
        <v>0</v>
      </c>
      <c r="E116" s="44">
        <v>0</v>
      </c>
      <c r="F116" s="44">
        <v>0</v>
      </c>
      <c r="G116" s="44">
        <v>0</v>
      </c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</row>
    <row r="117" spans="1:36" s="18" customFormat="1" ht="23.25" customHeight="1" x14ac:dyDescent="0.25">
      <c r="A117" s="105"/>
      <c r="B117" s="103"/>
      <c r="C117" s="10" t="s">
        <v>3</v>
      </c>
      <c r="D117" s="47">
        <v>674580</v>
      </c>
      <c r="E117" s="154">
        <v>1033836.63</v>
      </c>
      <c r="F117" s="46">
        <v>1026112.91</v>
      </c>
      <c r="G117" s="44">
        <f t="shared" si="4"/>
        <v>99.252907105835476</v>
      </c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</row>
    <row r="118" spans="1:36" s="18" customFormat="1" ht="33" customHeight="1" x14ac:dyDescent="0.25">
      <c r="A118" s="105"/>
      <c r="B118" s="103"/>
      <c r="C118" s="10" t="s">
        <v>4</v>
      </c>
      <c r="D118" s="44">
        <v>0</v>
      </c>
      <c r="E118" s="44">
        <v>0</v>
      </c>
      <c r="F118" s="44">
        <v>0</v>
      </c>
      <c r="G118" s="44">
        <v>0</v>
      </c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</row>
    <row r="119" spans="1:36" s="18" customFormat="1" ht="34.5" customHeight="1" x14ac:dyDescent="0.25">
      <c r="A119" s="106"/>
      <c r="B119" s="103"/>
      <c r="C119" s="10" t="s">
        <v>6</v>
      </c>
      <c r="D119" s="44">
        <f>D116+D117+D118</f>
        <v>674580</v>
      </c>
      <c r="E119" s="44">
        <f>E116+E117+E118</f>
        <v>1033836.63</v>
      </c>
      <c r="F119" s="44">
        <f>F116+F117+F118</f>
        <v>1026112.91</v>
      </c>
      <c r="G119" s="44">
        <f t="shared" si="4"/>
        <v>99.252907105835476</v>
      </c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</row>
    <row r="120" spans="1:36" s="18" customFormat="1" ht="20.25" customHeight="1" x14ac:dyDescent="0.25">
      <c r="A120" s="107" t="s">
        <v>62</v>
      </c>
      <c r="B120" s="103" t="s">
        <v>11</v>
      </c>
      <c r="C120" s="10" t="s">
        <v>2</v>
      </c>
      <c r="D120" s="44">
        <v>0</v>
      </c>
      <c r="E120" s="44">
        <v>0</v>
      </c>
      <c r="F120" s="44">
        <v>0</v>
      </c>
      <c r="G120" s="44">
        <v>0</v>
      </c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</row>
    <row r="121" spans="1:36" s="18" customFormat="1" ht="20.25" customHeight="1" x14ac:dyDescent="0.25">
      <c r="A121" s="108"/>
      <c r="B121" s="103"/>
      <c r="C121" s="10" t="s">
        <v>3</v>
      </c>
      <c r="D121" s="46">
        <v>1005907</v>
      </c>
      <c r="E121" s="154">
        <v>3525231</v>
      </c>
      <c r="F121" s="46">
        <v>2090994</v>
      </c>
      <c r="G121" s="44">
        <f t="shared" si="4"/>
        <v>59.3150916918636</v>
      </c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</row>
    <row r="122" spans="1:36" s="18" customFormat="1" ht="32.25" customHeight="1" x14ac:dyDescent="0.25">
      <c r="A122" s="108"/>
      <c r="B122" s="103"/>
      <c r="C122" s="10" t="s">
        <v>4</v>
      </c>
      <c r="D122" s="51">
        <v>0</v>
      </c>
      <c r="E122" s="51">
        <v>0</v>
      </c>
      <c r="F122" s="51">
        <v>0</v>
      </c>
      <c r="G122" s="51">
        <v>0</v>
      </c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</row>
    <row r="123" spans="1:36" s="18" customFormat="1" ht="33" customHeight="1" x14ac:dyDescent="0.25">
      <c r="A123" s="109"/>
      <c r="B123" s="103"/>
      <c r="C123" s="10" t="s">
        <v>6</v>
      </c>
      <c r="D123" s="51">
        <f>D120+D121+D122</f>
        <v>1005907</v>
      </c>
      <c r="E123" s="51">
        <f>E120+E121+E122</f>
        <v>3525231</v>
      </c>
      <c r="F123" s="51">
        <f>F120+F121+F122</f>
        <v>2090994</v>
      </c>
      <c r="G123" s="51">
        <f t="shared" si="4"/>
        <v>59.3150916918636</v>
      </c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</row>
    <row r="124" spans="1:36" s="18" customFormat="1" ht="23.25" customHeight="1" x14ac:dyDescent="0.25">
      <c r="A124" s="104" t="s">
        <v>36</v>
      </c>
      <c r="B124" s="103" t="s">
        <v>11</v>
      </c>
      <c r="C124" s="10" t="s">
        <v>2</v>
      </c>
      <c r="D124" s="44">
        <v>0</v>
      </c>
      <c r="E124" s="51">
        <v>0</v>
      </c>
      <c r="F124" s="44">
        <v>0</v>
      </c>
      <c r="G124" s="44">
        <v>0</v>
      </c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</row>
    <row r="125" spans="1:36" s="18" customFormat="1" ht="21.75" customHeight="1" x14ac:dyDescent="0.25">
      <c r="A125" s="105"/>
      <c r="B125" s="103"/>
      <c r="C125" s="10" t="s">
        <v>3</v>
      </c>
      <c r="D125" s="47">
        <v>93150</v>
      </c>
      <c r="E125" s="46">
        <v>181350</v>
      </c>
      <c r="F125" s="46">
        <v>81669.77</v>
      </c>
      <c r="G125" s="44">
        <f t="shared" si="4"/>
        <v>45.034336917562726</v>
      </c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</row>
    <row r="126" spans="1:36" s="18" customFormat="1" ht="30" customHeight="1" x14ac:dyDescent="0.25">
      <c r="A126" s="105"/>
      <c r="B126" s="103"/>
      <c r="C126" s="10" t="s">
        <v>4</v>
      </c>
      <c r="D126" s="44">
        <v>0</v>
      </c>
      <c r="E126" s="51">
        <v>0</v>
      </c>
      <c r="F126" s="44">
        <v>0</v>
      </c>
      <c r="G126" s="44">
        <v>0</v>
      </c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</row>
    <row r="127" spans="1:36" s="18" customFormat="1" ht="33" customHeight="1" x14ac:dyDescent="0.25">
      <c r="A127" s="106"/>
      <c r="B127" s="103"/>
      <c r="C127" s="10" t="s">
        <v>6</v>
      </c>
      <c r="D127" s="51">
        <f>D124+D125+D126</f>
        <v>93150</v>
      </c>
      <c r="E127" s="51">
        <f>E124+E125+E126</f>
        <v>181350</v>
      </c>
      <c r="F127" s="51">
        <f>F124+F125+F126</f>
        <v>81669.77</v>
      </c>
      <c r="G127" s="51">
        <f t="shared" si="4"/>
        <v>45.034336917562726</v>
      </c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</row>
    <row r="128" spans="1:36" s="18" customFormat="1" ht="21.75" customHeight="1" x14ac:dyDescent="0.25">
      <c r="A128" s="142" t="s">
        <v>53</v>
      </c>
      <c r="B128" s="103" t="s">
        <v>38</v>
      </c>
      <c r="C128" s="10" t="s">
        <v>2</v>
      </c>
      <c r="D128" s="44">
        <v>0</v>
      </c>
      <c r="E128" s="44">
        <v>0</v>
      </c>
      <c r="F128" s="44">
        <v>0</v>
      </c>
      <c r="G128" s="44">
        <v>0</v>
      </c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</row>
    <row r="129" spans="1:36" s="18" customFormat="1" ht="33.75" customHeight="1" x14ac:dyDescent="0.25">
      <c r="A129" s="143"/>
      <c r="B129" s="103"/>
      <c r="C129" s="10" t="s">
        <v>3</v>
      </c>
      <c r="D129" s="86">
        <v>1150000</v>
      </c>
      <c r="E129" s="46">
        <v>1745540</v>
      </c>
      <c r="F129" s="46">
        <v>1745540</v>
      </c>
      <c r="G129" s="51">
        <f t="shared" si="4"/>
        <v>100</v>
      </c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</row>
    <row r="130" spans="1:36" s="18" customFormat="1" ht="43.5" customHeight="1" x14ac:dyDescent="0.25">
      <c r="A130" s="143"/>
      <c r="B130" s="103"/>
      <c r="C130" s="10" t="s">
        <v>4</v>
      </c>
      <c r="D130" s="44">
        <v>0</v>
      </c>
      <c r="E130" s="51">
        <v>0</v>
      </c>
      <c r="F130" s="44">
        <v>0</v>
      </c>
      <c r="G130" s="44">
        <v>0</v>
      </c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</row>
    <row r="131" spans="1:36" s="18" customFormat="1" ht="45.75" customHeight="1" x14ac:dyDescent="0.25">
      <c r="A131" s="144"/>
      <c r="B131" s="103"/>
      <c r="C131" s="10" t="s">
        <v>6</v>
      </c>
      <c r="D131" s="51">
        <f>D128+D129+D130</f>
        <v>1150000</v>
      </c>
      <c r="E131" s="51">
        <f>E128+E129+E130</f>
        <v>1745540</v>
      </c>
      <c r="F131" s="51">
        <f>F128+F129+F130</f>
        <v>1745540</v>
      </c>
      <c r="G131" s="51">
        <f t="shared" si="4"/>
        <v>100</v>
      </c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</row>
    <row r="132" spans="1:36" s="18" customFormat="1" ht="21.75" customHeight="1" x14ac:dyDescent="0.25">
      <c r="A132" s="142" t="s">
        <v>79</v>
      </c>
      <c r="B132" s="103" t="s">
        <v>11</v>
      </c>
      <c r="C132" s="34" t="s">
        <v>2</v>
      </c>
      <c r="D132" s="44">
        <v>0</v>
      </c>
      <c r="E132" s="51">
        <v>0</v>
      </c>
      <c r="F132" s="44">
        <v>0</v>
      </c>
      <c r="G132" s="44">
        <v>0</v>
      </c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</row>
    <row r="133" spans="1:36" s="18" customFormat="1" ht="19.5" customHeight="1" x14ac:dyDescent="0.25">
      <c r="A133" s="143"/>
      <c r="B133" s="103"/>
      <c r="C133" s="34" t="s">
        <v>3</v>
      </c>
      <c r="D133" s="44">
        <v>310000</v>
      </c>
      <c r="E133" s="46">
        <v>817500</v>
      </c>
      <c r="F133" s="46">
        <v>186840</v>
      </c>
      <c r="G133" s="44">
        <f t="shared" si="4"/>
        <v>22.855045871559636</v>
      </c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</row>
    <row r="134" spans="1:36" s="18" customFormat="1" ht="33" customHeight="1" x14ac:dyDescent="0.25">
      <c r="A134" s="143"/>
      <c r="B134" s="103"/>
      <c r="C134" s="34" t="s">
        <v>4</v>
      </c>
      <c r="D134" s="44">
        <v>0</v>
      </c>
      <c r="E134" s="51">
        <v>0</v>
      </c>
      <c r="F134" s="44">
        <v>0</v>
      </c>
      <c r="G134" s="44">
        <v>0</v>
      </c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</row>
    <row r="135" spans="1:36" s="18" customFormat="1" ht="34.5" customHeight="1" x14ac:dyDescent="0.25">
      <c r="A135" s="144"/>
      <c r="B135" s="103"/>
      <c r="C135" s="34" t="s">
        <v>6</v>
      </c>
      <c r="D135" s="51">
        <f>D132+D133+D134</f>
        <v>310000</v>
      </c>
      <c r="E135" s="51">
        <f>E132+E133+E134</f>
        <v>817500</v>
      </c>
      <c r="F135" s="51">
        <f>F132+F133+F134</f>
        <v>186840</v>
      </c>
      <c r="G135" s="44">
        <f t="shared" si="4"/>
        <v>22.855045871559636</v>
      </c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</row>
    <row r="136" spans="1:36" s="18" customFormat="1" ht="22.5" customHeight="1" x14ac:dyDescent="0.25">
      <c r="A136" s="107" t="s">
        <v>60</v>
      </c>
      <c r="B136" s="103" t="s">
        <v>11</v>
      </c>
      <c r="C136" s="10" t="s">
        <v>2</v>
      </c>
      <c r="D136" s="44">
        <v>0</v>
      </c>
      <c r="E136" s="44">
        <v>727500</v>
      </c>
      <c r="F136" s="44">
        <v>579032.74</v>
      </c>
      <c r="G136" s="44">
        <v>0</v>
      </c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</row>
    <row r="137" spans="1:36" s="18" customFormat="1" ht="21" customHeight="1" x14ac:dyDescent="0.25">
      <c r="A137" s="108"/>
      <c r="B137" s="103"/>
      <c r="C137" s="10" t="s">
        <v>3</v>
      </c>
      <c r="D137" s="44">
        <v>0</v>
      </c>
      <c r="E137" s="44">
        <v>22500</v>
      </c>
      <c r="F137" s="44">
        <v>17908.23</v>
      </c>
      <c r="G137" s="44">
        <v>0</v>
      </c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</row>
    <row r="138" spans="1:36" s="18" customFormat="1" ht="31.5" customHeight="1" x14ac:dyDescent="0.25">
      <c r="A138" s="108"/>
      <c r="B138" s="103"/>
      <c r="C138" s="10" t="s">
        <v>4</v>
      </c>
      <c r="D138" s="44">
        <v>0</v>
      </c>
      <c r="E138" s="44">
        <v>0</v>
      </c>
      <c r="F138" s="44">
        <v>0</v>
      </c>
      <c r="G138" s="44">
        <v>0</v>
      </c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 t="s">
        <v>35</v>
      </c>
      <c r="AE138" s="19"/>
      <c r="AF138" s="19"/>
      <c r="AG138" s="19"/>
      <c r="AH138" s="19"/>
      <c r="AI138" s="19"/>
      <c r="AJ138" s="19"/>
    </row>
    <row r="139" spans="1:36" s="18" customFormat="1" ht="34.5" customHeight="1" x14ac:dyDescent="0.25">
      <c r="A139" s="109"/>
      <c r="B139" s="103"/>
      <c r="C139" s="10" t="s">
        <v>6</v>
      </c>
      <c r="D139" s="51">
        <f>D136+D137+D138</f>
        <v>0</v>
      </c>
      <c r="E139" s="51">
        <f>E136+E137+E138</f>
        <v>750000</v>
      </c>
      <c r="F139" s="51">
        <f>F136+F137+F138</f>
        <v>596940.97</v>
      </c>
      <c r="G139" s="51">
        <v>0</v>
      </c>
      <c r="H139" s="19"/>
      <c r="I139" s="157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</row>
    <row r="140" spans="1:36" s="18" customFormat="1" ht="18.75" customHeight="1" x14ac:dyDescent="0.25">
      <c r="A140" s="107" t="s">
        <v>67</v>
      </c>
      <c r="B140" s="103" t="s">
        <v>11</v>
      </c>
      <c r="C140" s="10" t="s">
        <v>2</v>
      </c>
      <c r="D140" s="44">
        <v>0</v>
      </c>
      <c r="E140" s="44">
        <v>0</v>
      </c>
      <c r="F140" s="44">
        <v>0</v>
      </c>
      <c r="G140" s="44">
        <v>0</v>
      </c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</row>
    <row r="141" spans="1:36" s="18" customFormat="1" ht="23.25" customHeight="1" x14ac:dyDescent="0.25">
      <c r="A141" s="108"/>
      <c r="B141" s="103"/>
      <c r="C141" s="10" t="s">
        <v>3</v>
      </c>
      <c r="D141" s="51">
        <v>1127150</v>
      </c>
      <c r="E141" s="46">
        <v>1671501.08</v>
      </c>
      <c r="F141" s="46">
        <v>495000</v>
      </c>
      <c r="G141" s="51">
        <f t="shared" ref="G141:G211" si="8">F141/E141*100</f>
        <v>29.614099920294397</v>
      </c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</row>
    <row r="142" spans="1:36" s="18" customFormat="1" ht="31.5" customHeight="1" x14ac:dyDescent="0.25">
      <c r="A142" s="108"/>
      <c r="B142" s="103"/>
      <c r="C142" s="10" t="s">
        <v>4</v>
      </c>
      <c r="D142" s="51">
        <v>0</v>
      </c>
      <c r="E142" s="51">
        <v>0</v>
      </c>
      <c r="F142" s="51">
        <v>0</v>
      </c>
      <c r="G142" s="51">
        <v>0</v>
      </c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</row>
    <row r="143" spans="1:36" s="18" customFormat="1" ht="36" customHeight="1" x14ac:dyDescent="0.25">
      <c r="A143" s="109"/>
      <c r="B143" s="103"/>
      <c r="C143" s="10" t="s">
        <v>6</v>
      </c>
      <c r="D143" s="51">
        <f>D140+D141+D142</f>
        <v>1127150</v>
      </c>
      <c r="E143" s="51">
        <f>E140+E141+E142</f>
        <v>1671501.08</v>
      </c>
      <c r="F143" s="51">
        <f>F140+F141+F142</f>
        <v>495000</v>
      </c>
      <c r="G143" s="44">
        <f t="shared" si="8"/>
        <v>29.614099920294397</v>
      </c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</row>
    <row r="144" spans="1:36" s="18" customFormat="1" ht="36" customHeight="1" x14ac:dyDescent="0.25">
      <c r="A144" s="99" t="s">
        <v>93</v>
      </c>
      <c r="B144" s="103" t="s">
        <v>11</v>
      </c>
      <c r="C144" s="67" t="s">
        <v>2</v>
      </c>
      <c r="D144" s="51">
        <v>0</v>
      </c>
      <c r="E144" s="51">
        <v>1940000</v>
      </c>
      <c r="F144" s="51">
        <v>0</v>
      </c>
      <c r="G144" s="51">
        <f t="shared" si="8"/>
        <v>0</v>
      </c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</row>
    <row r="145" spans="1:36" s="18" customFormat="1" ht="36" customHeight="1" x14ac:dyDescent="0.25">
      <c r="A145" s="100"/>
      <c r="B145" s="103"/>
      <c r="C145" s="67" t="s">
        <v>3</v>
      </c>
      <c r="D145" s="51">
        <v>0</v>
      </c>
      <c r="E145" s="51">
        <v>60000</v>
      </c>
      <c r="F145" s="51">
        <v>0</v>
      </c>
      <c r="G145" s="51">
        <f t="shared" si="8"/>
        <v>0</v>
      </c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</row>
    <row r="146" spans="1:36" s="18" customFormat="1" ht="36" customHeight="1" x14ac:dyDescent="0.25">
      <c r="A146" s="100"/>
      <c r="B146" s="103"/>
      <c r="C146" s="67" t="s">
        <v>4</v>
      </c>
      <c r="D146" s="51">
        <v>0</v>
      </c>
      <c r="E146" s="51">
        <v>3000000</v>
      </c>
      <c r="F146" s="51">
        <v>0</v>
      </c>
      <c r="G146" s="51">
        <f t="shared" si="8"/>
        <v>0</v>
      </c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</row>
    <row r="147" spans="1:36" s="18" customFormat="1" ht="36" customHeight="1" x14ac:dyDescent="0.25">
      <c r="A147" s="101"/>
      <c r="B147" s="103"/>
      <c r="C147" s="67" t="s">
        <v>6</v>
      </c>
      <c r="D147" s="51">
        <v>0</v>
      </c>
      <c r="E147" s="51">
        <f>E144+E145+E146</f>
        <v>5000000</v>
      </c>
      <c r="F147" s="51">
        <f>F144+F145+F146</f>
        <v>0</v>
      </c>
      <c r="G147" s="51">
        <f t="shared" si="8"/>
        <v>0</v>
      </c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</row>
    <row r="148" spans="1:36" s="25" customFormat="1" ht="37.5" customHeight="1" x14ac:dyDescent="0.25">
      <c r="A148" s="139" t="s">
        <v>71</v>
      </c>
      <c r="B148" s="139" t="s">
        <v>34</v>
      </c>
      <c r="C148" s="80" t="s">
        <v>2</v>
      </c>
      <c r="D148" s="82">
        <f>D152+D156+D160+D164+D172+D176+D180+D184+D188+D192+D196+D204</f>
        <v>72413188.760000005</v>
      </c>
      <c r="E148" s="81">
        <f>E156+E160+E164+E168+E172+E176+E184+E188+E192+E152+E180+E200+E204</f>
        <v>158347464.41</v>
      </c>
      <c r="F148" s="81">
        <f>F156+F160+F164+F168+F172+F176+F184+F188+F192+F152+F180+F200+F204</f>
        <v>158175789.34999999</v>
      </c>
      <c r="G148" s="51">
        <f t="shared" si="8"/>
        <v>99.891583322385586</v>
      </c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4"/>
      <c r="AF148" s="24"/>
      <c r="AG148" s="24"/>
      <c r="AH148" s="24"/>
      <c r="AI148" s="24"/>
      <c r="AJ148" s="24"/>
    </row>
    <row r="149" spans="1:36" s="25" customFormat="1" ht="44.25" customHeight="1" x14ac:dyDescent="0.25">
      <c r="A149" s="140"/>
      <c r="B149" s="140"/>
      <c r="C149" s="80" t="s">
        <v>3</v>
      </c>
      <c r="D149" s="82">
        <f>D153+D157+D161+D165+D173+D177+D181+D185+D189+D193+D197+D205</f>
        <v>55594473.880000003</v>
      </c>
      <c r="E149" s="81">
        <f>E157+E161+E165+E169+E173+E177+E185+E189+E18+E153+E181+E193+E201+E197+E205</f>
        <v>82601680.690000013</v>
      </c>
      <c r="F149" s="81">
        <f>F157+F161+F165+F169+F173+F177+F185+F189+F18+F153+F181+F193+F201+F197+F205</f>
        <v>81186760.24000001</v>
      </c>
      <c r="G149" s="51">
        <f t="shared" si="8"/>
        <v>98.287056100819399</v>
      </c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4"/>
      <c r="AF149" s="24"/>
      <c r="AG149" s="24"/>
      <c r="AH149" s="24"/>
      <c r="AI149" s="24"/>
      <c r="AJ149" s="24"/>
    </row>
    <row r="150" spans="1:36" s="25" customFormat="1" ht="45.75" customHeight="1" x14ac:dyDescent="0.25">
      <c r="A150" s="140"/>
      <c r="B150" s="140"/>
      <c r="C150" s="80" t="s">
        <v>4</v>
      </c>
      <c r="D150" s="83">
        <v>0</v>
      </c>
      <c r="E150" s="81">
        <f>E158+E166+E174+E178+E186+E190+E194</f>
        <v>0</v>
      </c>
      <c r="F150" s="81">
        <f>F158+F166+F174+F178+F186+F190+F194</f>
        <v>0</v>
      </c>
      <c r="G150" s="51">
        <v>0</v>
      </c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4"/>
      <c r="AF150" s="24"/>
      <c r="AG150" s="24"/>
      <c r="AH150" s="24"/>
      <c r="AI150" s="24"/>
      <c r="AJ150" s="24"/>
    </row>
    <row r="151" spans="1:36" s="25" customFormat="1" ht="36.75" customHeight="1" x14ac:dyDescent="0.25">
      <c r="A151" s="141"/>
      <c r="B151" s="141"/>
      <c r="C151" s="21" t="s">
        <v>6</v>
      </c>
      <c r="D151" s="84">
        <f>D148+D149+D150</f>
        <v>128007662.64000002</v>
      </c>
      <c r="E151" s="81">
        <f>E148+E149+E150</f>
        <v>240949145.10000002</v>
      </c>
      <c r="F151" s="81">
        <f>F148+F149+F150</f>
        <v>239362549.59</v>
      </c>
      <c r="G151" s="59">
        <f t="shared" si="8"/>
        <v>99.341522664734271</v>
      </c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4"/>
      <c r="AF151" s="24"/>
      <c r="AG151" s="24"/>
      <c r="AH151" s="24"/>
      <c r="AI151" s="24"/>
      <c r="AJ151" s="24"/>
    </row>
    <row r="152" spans="1:36" s="25" customFormat="1" ht="53.25" customHeight="1" x14ac:dyDescent="0.25">
      <c r="A152" s="107" t="s">
        <v>59</v>
      </c>
      <c r="B152" s="107" t="s">
        <v>34</v>
      </c>
      <c r="C152" s="10" t="s">
        <v>2</v>
      </c>
      <c r="D152" s="51">
        <v>221026</v>
      </c>
      <c r="E152" s="51">
        <v>216560.83</v>
      </c>
      <c r="F152" s="51">
        <v>216560.83</v>
      </c>
      <c r="G152" s="51">
        <f t="shared" si="8"/>
        <v>100</v>
      </c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4"/>
      <c r="AF152" s="24"/>
      <c r="AG152" s="24"/>
      <c r="AH152" s="24"/>
      <c r="AI152" s="24"/>
      <c r="AJ152" s="24"/>
    </row>
    <row r="153" spans="1:36" s="25" customFormat="1" ht="52.5" customHeight="1" x14ac:dyDescent="0.25">
      <c r="A153" s="108"/>
      <c r="B153" s="108"/>
      <c r="C153" s="10" t="s">
        <v>3</v>
      </c>
      <c r="D153" s="51">
        <v>6835.86</v>
      </c>
      <c r="E153" s="51">
        <v>6697.76</v>
      </c>
      <c r="F153" s="51">
        <v>6697.76</v>
      </c>
      <c r="G153" s="51">
        <f t="shared" si="8"/>
        <v>100</v>
      </c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4"/>
      <c r="AF153" s="24"/>
      <c r="AG153" s="24"/>
      <c r="AH153" s="24"/>
      <c r="AI153" s="24"/>
      <c r="AJ153" s="24"/>
    </row>
    <row r="154" spans="1:36" s="25" customFormat="1" ht="66.75" customHeight="1" x14ac:dyDescent="0.25">
      <c r="A154" s="108"/>
      <c r="B154" s="108"/>
      <c r="C154" s="10" t="s">
        <v>4</v>
      </c>
      <c r="D154" s="51">
        <v>0</v>
      </c>
      <c r="E154" s="51">
        <v>0</v>
      </c>
      <c r="F154" s="51">
        <v>0</v>
      </c>
      <c r="G154" s="51">
        <v>0</v>
      </c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4"/>
      <c r="AF154" s="24"/>
      <c r="AG154" s="24"/>
      <c r="AH154" s="24"/>
      <c r="AI154" s="24"/>
      <c r="AJ154" s="24"/>
    </row>
    <row r="155" spans="1:36" s="25" customFormat="1" ht="34.5" customHeight="1" x14ac:dyDescent="0.25">
      <c r="A155" s="109"/>
      <c r="B155" s="109"/>
      <c r="C155" s="10" t="s">
        <v>6</v>
      </c>
      <c r="D155" s="51">
        <f>D152+D153+D154</f>
        <v>227861.86</v>
      </c>
      <c r="E155" s="168">
        <f>E152+E153+E154</f>
        <v>223258.59</v>
      </c>
      <c r="F155" s="51">
        <f>F152+F153+F154</f>
        <v>223258.59</v>
      </c>
      <c r="G155" s="51">
        <f t="shared" si="8"/>
        <v>100</v>
      </c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4"/>
      <c r="AF155" s="24"/>
      <c r="AG155" s="24"/>
      <c r="AH155" s="24"/>
      <c r="AI155" s="24"/>
      <c r="AJ155" s="24"/>
    </row>
    <row r="156" spans="1:36" s="18" customFormat="1" ht="45" customHeight="1" x14ac:dyDescent="0.25">
      <c r="A156" s="148" t="s">
        <v>27</v>
      </c>
      <c r="B156" s="148" t="s">
        <v>34</v>
      </c>
      <c r="C156" s="15" t="s">
        <v>2</v>
      </c>
      <c r="D156" s="46">
        <v>57465683</v>
      </c>
      <c r="E156" s="154">
        <v>67783685.140000001</v>
      </c>
      <c r="F156" s="154">
        <v>67783685.140000001</v>
      </c>
      <c r="G156" s="51">
        <f t="shared" si="8"/>
        <v>100</v>
      </c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</row>
    <row r="157" spans="1:36" s="18" customFormat="1" ht="27.75" customHeight="1" x14ac:dyDescent="0.25">
      <c r="A157" s="149"/>
      <c r="B157" s="149"/>
      <c r="C157" s="15" t="s">
        <v>3</v>
      </c>
      <c r="D157" s="46">
        <v>12641700</v>
      </c>
      <c r="E157" s="154">
        <v>13724428.57</v>
      </c>
      <c r="F157" s="154">
        <v>13698571.82</v>
      </c>
      <c r="G157" s="51">
        <f t="shared" si="8"/>
        <v>99.811600535001361</v>
      </c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</row>
    <row r="158" spans="1:36" s="18" customFormat="1" ht="40.5" customHeight="1" x14ac:dyDescent="0.25">
      <c r="A158" s="149"/>
      <c r="B158" s="149"/>
      <c r="C158" s="15" t="s">
        <v>4</v>
      </c>
      <c r="D158" s="51">
        <v>0</v>
      </c>
      <c r="E158" s="51">
        <v>0</v>
      </c>
      <c r="F158" s="51">
        <v>0</v>
      </c>
      <c r="G158" s="51">
        <v>0</v>
      </c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</row>
    <row r="159" spans="1:36" s="18" customFormat="1" ht="29.25" customHeight="1" x14ac:dyDescent="0.25">
      <c r="A159" s="150"/>
      <c r="B159" s="150"/>
      <c r="C159" s="15" t="s">
        <v>6</v>
      </c>
      <c r="D159" s="51">
        <f>D156+D157+D158</f>
        <v>70107383</v>
      </c>
      <c r="E159" s="51">
        <f>E156+E157+E158</f>
        <v>81508113.710000008</v>
      </c>
      <c r="F159" s="51">
        <f>F156+F157+F158</f>
        <v>81482256.960000008</v>
      </c>
      <c r="G159" s="51">
        <f t="shared" si="8"/>
        <v>99.968277084546457</v>
      </c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</row>
    <row r="160" spans="1:36" s="18" customFormat="1" ht="97.5" customHeight="1" x14ac:dyDescent="0.25">
      <c r="A160" s="148" t="s">
        <v>48</v>
      </c>
      <c r="B160" s="148" t="s">
        <v>34</v>
      </c>
      <c r="C160" s="62" t="s">
        <v>44</v>
      </c>
      <c r="D160" s="51">
        <v>7277919.8700000001</v>
      </c>
      <c r="E160" s="51">
        <v>5890826.3700000001</v>
      </c>
      <c r="F160" s="51">
        <v>5857918.9400000004</v>
      </c>
      <c r="G160" s="51">
        <f t="shared" si="8"/>
        <v>99.441378374898534</v>
      </c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</row>
    <row r="161" spans="1:36" s="18" customFormat="1" ht="36" customHeight="1" x14ac:dyDescent="0.25">
      <c r="A161" s="149"/>
      <c r="B161" s="149"/>
      <c r="C161" s="62" t="s">
        <v>3</v>
      </c>
      <c r="D161" s="51">
        <v>225090.31</v>
      </c>
      <c r="E161" s="51">
        <v>182190.51</v>
      </c>
      <c r="F161" s="51">
        <v>181172.75</v>
      </c>
      <c r="G161" s="51">
        <f t="shared" si="8"/>
        <v>99.441375953116335</v>
      </c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</row>
    <row r="162" spans="1:36" s="18" customFormat="1" ht="38.25" customHeight="1" x14ac:dyDescent="0.25">
      <c r="A162" s="149"/>
      <c r="B162" s="149"/>
      <c r="C162" s="62" t="s">
        <v>4</v>
      </c>
      <c r="D162" s="51">
        <v>0</v>
      </c>
      <c r="E162" s="51">
        <v>0</v>
      </c>
      <c r="F162" s="91">
        <v>0</v>
      </c>
      <c r="G162" s="51">
        <v>0</v>
      </c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</row>
    <row r="163" spans="1:36" s="18" customFormat="1" ht="33.75" customHeight="1" x14ac:dyDescent="0.25">
      <c r="A163" s="150"/>
      <c r="B163" s="150"/>
      <c r="C163" s="62" t="s">
        <v>6</v>
      </c>
      <c r="D163" s="51">
        <f>D160+D161+D162</f>
        <v>7503010.1799999997</v>
      </c>
      <c r="E163" s="51">
        <f>E160+E161+E162</f>
        <v>6073016.8799999999</v>
      </c>
      <c r="F163" s="51">
        <f>F160+F161+F162</f>
        <v>6039091.6900000004</v>
      </c>
      <c r="G163" s="51">
        <f t="shared" si="8"/>
        <v>99.44137830224507</v>
      </c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</row>
    <row r="164" spans="1:36" s="18" customFormat="1" ht="41.25" customHeight="1" x14ac:dyDescent="0.25">
      <c r="A164" s="148" t="s">
        <v>98</v>
      </c>
      <c r="B164" s="145" t="s">
        <v>34</v>
      </c>
      <c r="C164" s="10" t="s">
        <v>2</v>
      </c>
      <c r="D164" s="46">
        <v>0</v>
      </c>
      <c r="E164" s="51">
        <v>829629</v>
      </c>
      <c r="F164" s="85">
        <v>696236.74</v>
      </c>
      <c r="G164" s="51">
        <f t="shared" si="8"/>
        <v>83.921456458248201</v>
      </c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</row>
    <row r="165" spans="1:36" s="18" customFormat="1" ht="36.75" customHeight="1" x14ac:dyDescent="0.25">
      <c r="A165" s="149"/>
      <c r="B165" s="146"/>
      <c r="C165" s="10" t="s">
        <v>3</v>
      </c>
      <c r="D165" s="46">
        <v>0</v>
      </c>
      <c r="E165" s="51">
        <v>25658</v>
      </c>
      <c r="F165" s="85">
        <v>21533</v>
      </c>
      <c r="G165" s="51">
        <f t="shared" si="8"/>
        <v>83.923142879413831</v>
      </c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</row>
    <row r="166" spans="1:36" s="18" customFormat="1" ht="33" customHeight="1" x14ac:dyDescent="0.25">
      <c r="A166" s="149"/>
      <c r="B166" s="146"/>
      <c r="C166" s="10" t="s">
        <v>4</v>
      </c>
      <c r="D166" s="51">
        <v>0</v>
      </c>
      <c r="E166" s="51">
        <v>0</v>
      </c>
      <c r="F166" s="51">
        <v>0</v>
      </c>
      <c r="G166" s="51">
        <v>0</v>
      </c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</row>
    <row r="167" spans="1:36" s="18" customFormat="1" ht="80.25" customHeight="1" x14ac:dyDescent="0.25">
      <c r="A167" s="150"/>
      <c r="B167" s="147"/>
      <c r="C167" s="94" t="s">
        <v>6</v>
      </c>
      <c r="D167" s="51">
        <f>D164+D165+D166</f>
        <v>0</v>
      </c>
      <c r="E167" s="51">
        <f>E164+E165+E166</f>
        <v>855287</v>
      </c>
      <c r="F167" s="51">
        <f>F164+F165+F166</f>
        <v>717769.74</v>
      </c>
      <c r="G167" s="51">
        <f t="shared" si="8"/>
        <v>83.9215070496804</v>
      </c>
      <c r="H167" s="19"/>
      <c r="I167" s="157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</row>
    <row r="168" spans="1:36" s="18" customFormat="1" ht="38.25" customHeight="1" x14ac:dyDescent="0.25">
      <c r="A168" s="165" t="s">
        <v>28</v>
      </c>
      <c r="B168" s="107" t="s">
        <v>34</v>
      </c>
      <c r="C168" s="94" t="s">
        <v>2</v>
      </c>
      <c r="D168" s="46">
        <v>75751846</v>
      </c>
      <c r="E168" s="160">
        <v>72324027.859999999</v>
      </c>
      <c r="F168" s="160">
        <v>72324027.859999999</v>
      </c>
      <c r="G168" s="51">
        <f t="shared" si="8"/>
        <v>100</v>
      </c>
      <c r="H168" s="19"/>
      <c r="I168" s="164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</row>
    <row r="169" spans="1:36" s="18" customFormat="1" ht="32.25" customHeight="1" x14ac:dyDescent="0.25">
      <c r="A169" s="166"/>
      <c r="B169" s="108"/>
      <c r="C169" s="94" t="s">
        <v>3</v>
      </c>
      <c r="D169" s="46">
        <v>23386852.699999999</v>
      </c>
      <c r="E169" s="154">
        <v>24927976.620000001</v>
      </c>
      <c r="F169" s="154">
        <v>23752411.43</v>
      </c>
      <c r="G169" s="51">
        <f t="shared" si="8"/>
        <v>95.284153190929928</v>
      </c>
      <c r="H169" s="19"/>
      <c r="I169" s="164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</row>
    <row r="170" spans="1:36" s="18" customFormat="1" ht="30.75" customHeight="1" x14ac:dyDescent="0.25">
      <c r="A170" s="166"/>
      <c r="B170" s="108"/>
      <c r="C170" s="94" t="s">
        <v>4</v>
      </c>
      <c r="D170" s="51">
        <v>0</v>
      </c>
      <c r="E170" s="51">
        <v>0</v>
      </c>
      <c r="F170" s="51">
        <v>0</v>
      </c>
      <c r="G170" s="51">
        <v>0</v>
      </c>
      <c r="H170" s="19"/>
      <c r="I170" s="164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</row>
    <row r="171" spans="1:36" s="18" customFormat="1" ht="45.75" customHeight="1" x14ac:dyDescent="0.25">
      <c r="A171" s="167"/>
      <c r="B171" s="109"/>
      <c r="C171" s="94" t="s">
        <v>6</v>
      </c>
      <c r="D171" s="51">
        <f>D168+D169+D170</f>
        <v>99138698.700000003</v>
      </c>
      <c r="E171" s="51">
        <f>E168+E169+E170</f>
        <v>97252004.480000004</v>
      </c>
      <c r="F171" s="51">
        <f>F168+F169+F170</f>
        <v>96076439.289999992</v>
      </c>
      <c r="G171" s="51">
        <f t="shared" si="8"/>
        <v>98.791217521648335</v>
      </c>
      <c r="H171" s="19"/>
      <c r="I171" s="164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</row>
    <row r="172" spans="1:36" s="18" customFormat="1" ht="21.75" customHeight="1" x14ac:dyDescent="0.25">
      <c r="A172" s="107" t="s">
        <v>23</v>
      </c>
      <c r="B172" s="107" t="s">
        <v>34</v>
      </c>
      <c r="C172" s="10" t="s">
        <v>2</v>
      </c>
      <c r="D172" s="51">
        <v>0</v>
      </c>
      <c r="E172" s="161">
        <v>0</v>
      </c>
      <c r="F172" s="51">
        <v>0</v>
      </c>
      <c r="G172" s="51">
        <v>0</v>
      </c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</row>
    <row r="173" spans="1:36" s="18" customFormat="1" ht="25.5" customHeight="1" x14ac:dyDescent="0.25">
      <c r="A173" s="108"/>
      <c r="B173" s="108"/>
      <c r="C173" s="10" t="s">
        <v>3</v>
      </c>
      <c r="D173" s="46">
        <v>31295579</v>
      </c>
      <c r="E173" s="154">
        <v>31928982.030000001</v>
      </c>
      <c r="F173" s="154">
        <v>31770768.16</v>
      </c>
      <c r="G173" s="51">
        <f t="shared" si="8"/>
        <v>99.504481947306218</v>
      </c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</row>
    <row r="174" spans="1:36" s="18" customFormat="1" ht="33.75" customHeight="1" x14ac:dyDescent="0.25">
      <c r="A174" s="108"/>
      <c r="B174" s="108"/>
      <c r="C174" s="10" t="s">
        <v>4</v>
      </c>
      <c r="D174" s="51">
        <v>0</v>
      </c>
      <c r="E174" s="44">
        <v>0</v>
      </c>
      <c r="F174" s="51">
        <v>0</v>
      </c>
      <c r="G174" s="51">
        <v>0</v>
      </c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</row>
    <row r="175" spans="1:36" s="18" customFormat="1" ht="30.75" customHeight="1" x14ac:dyDescent="0.25">
      <c r="A175" s="109"/>
      <c r="B175" s="109"/>
      <c r="C175" s="10" t="s">
        <v>6</v>
      </c>
      <c r="D175" s="51">
        <f>D172+D173+D174</f>
        <v>31295579</v>
      </c>
      <c r="E175" s="51">
        <f>E172+E173+E174</f>
        <v>31928982.030000001</v>
      </c>
      <c r="F175" s="51">
        <f>F172+F173+F174</f>
        <v>31770768.16</v>
      </c>
      <c r="G175" s="51">
        <f t="shared" si="8"/>
        <v>99.504481947306218</v>
      </c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</row>
    <row r="176" spans="1:36" s="18" customFormat="1" ht="33" customHeight="1" x14ac:dyDescent="0.25">
      <c r="A176" s="107" t="s">
        <v>47</v>
      </c>
      <c r="B176" s="107" t="s">
        <v>34</v>
      </c>
      <c r="C176" s="10" t="s">
        <v>2</v>
      </c>
      <c r="D176" s="46">
        <v>1557609</v>
      </c>
      <c r="E176" s="154">
        <v>1411609</v>
      </c>
      <c r="F176" s="154">
        <v>1411609</v>
      </c>
      <c r="G176" s="51">
        <f t="shared" si="8"/>
        <v>100</v>
      </c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</row>
    <row r="177" spans="1:36" s="18" customFormat="1" ht="36" customHeight="1" x14ac:dyDescent="0.25">
      <c r="A177" s="108"/>
      <c r="B177" s="108"/>
      <c r="C177" s="10" t="s">
        <v>3</v>
      </c>
      <c r="D177" s="51">
        <v>0</v>
      </c>
      <c r="E177" s="46">
        <v>0</v>
      </c>
      <c r="F177" s="51">
        <v>0</v>
      </c>
      <c r="G177" s="51">
        <v>0</v>
      </c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</row>
    <row r="178" spans="1:36" s="18" customFormat="1" ht="49.5" customHeight="1" x14ac:dyDescent="0.25">
      <c r="A178" s="108"/>
      <c r="B178" s="108"/>
      <c r="C178" s="10" t="s">
        <v>4</v>
      </c>
      <c r="D178" s="51">
        <v>0</v>
      </c>
      <c r="E178" s="51">
        <v>0</v>
      </c>
      <c r="F178" s="51">
        <v>0</v>
      </c>
      <c r="G178" s="51">
        <v>0</v>
      </c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</row>
    <row r="179" spans="1:36" s="18" customFormat="1" ht="40.5" customHeight="1" x14ac:dyDescent="0.25">
      <c r="A179" s="109"/>
      <c r="B179" s="109"/>
      <c r="C179" s="10" t="s">
        <v>6</v>
      </c>
      <c r="D179" s="51">
        <f>D176+D177+D178</f>
        <v>1557609</v>
      </c>
      <c r="E179" s="51">
        <f>E176+E177+E178</f>
        <v>1411609</v>
      </c>
      <c r="F179" s="51">
        <f>F176+F177+F178</f>
        <v>1411609</v>
      </c>
      <c r="G179" s="51">
        <f t="shared" si="8"/>
        <v>100</v>
      </c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</row>
    <row r="180" spans="1:36" s="18" customFormat="1" ht="50.25" customHeight="1" x14ac:dyDescent="0.25">
      <c r="A180" s="104" t="s">
        <v>49</v>
      </c>
      <c r="B180" s="104" t="s">
        <v>34</v>
      </c>
      <c r="C180" s="62" t="s">
        <v>2</v>
      </c>
      <c r="D180" s="46">
        <v>4843440</v>
      </c>
      <c r="E180" s="154">
        <v>8829640</v>
      </c>
      <c r="F180" s="154">
        <v>8824294.6300000008</v>
      </c>
      <c r="G180" s="51">
        <f t="shared" si="8"/>
        <v>99.939461065230304</v>
      </c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</row>
    <row r="181" spans="1:36" s="18" customFormat="1" ht="50.25" customHeight="1" x14ac:dyDescent="0.25">
      <c r="A181" s="105"/>
      <c r="B181" s="105"/>
      <c r="C181" s="62" t="s">
        <v>3</v>
      </c>
      <c r="D181" s="51">
        <v>0</v>
      </c>
      <c r="E181" s="51">
        <v>0</v>
      </c>
      <c r="F181" s="51">
        <v>0</v>
      </c>
      <c r="G181" s="51">
        <v>0</v>
      </c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</row>
    <row r="182" spans="1:36" s="18" customFormat="1" ht="46.5" customHeight="1" x14ac:dyDescent="0.25">
      <c r="A182" s="105"/>
      <c r="B182" s="105"/>
      <c r="C182" s="62" t="s">
        <v>4</v>
      </c>
      <c r="D182" s="51">
        <v>0</v>
      </c>
      <c r="E182" s="51">
        <v>0</v>
      </c>
      <c r="F182" s="51">
        <v>0</v>
      </c>
      <c r="G182" s="51">
        <v>0</v>
      </c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</row>
    <row r="183" spans="1:36" s="18" customFormat="1" ht="45" customHeight="1" x14ac:dyDescent="0.25">
      <c r="A183" s="106"/>
      <c r="B183" s="106"/>
      <c r="C183" s="15" t="s">
        <v>6</v>
      </c>
      <c r="D183" s="51">
        <f>D180+D181+D182</f>
        <v>4843440</v>
      </c>
      <c r="E183" s="51">
        <f>E180+E181+E182</f>
        <v>8829640</v>
      </c>
      <c r="F183" s="51">
        <f>F180+F181+F182</f>
        <v>8824294.6300000008</v>
      </c>
      <c r="G183" s="51">
        <f t="shared" si="8"/>
        <v>99.939461065230304</v>
      </c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</row>
    <row r="184" spans="1:36" s="18" customFormat="1" ht="24" customHeight="1" x14ac:dyDescent="0.25">
      <c r="A184" s="107" t="s">
        <v>50</v>
      </c>
      <c r="B184" s="107" t="s">
        <v>34</v>
      </c>
      <c r="C184" s="10" t="s">
        <v>2</v>
      </c>
      <c r="D184" s="51">
        <f>280800+54000</f>
        <v>334800</v>
      </c>
      <c r="E184" s="44">
        <v>290155.32</v>
      </c>
      <c r="F184" s="51">
        <v>290155.32</v>
      </c>
      <c r="G184" s="51">
        <f t="shared" si="8"/>
        <v>100</v>
      </c>
      <c r="H184" s="19"/>
      <c r="I184" s="19"/>
      <c r="J184" s="19"/>
      <c r="K184" s="22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</row>
    <row r="185" spans="1:36" s="18" customFormat="1" ht="24" customHeight="1" x14ac:dyDescent="0.25">
      <c r="A185" s="108"/>
      <c r="B185" s="108"/>
      <c r="C185" s="10" t="s">
        <v>3</v>
      </c>
      <c r="D185" s="51">
        <v>143485.71</v>
      </c>
      <c r="E185" s="44">
        <v>124352.28</v>
      </c>
      <c r="F185" s="51">
        <v>124352.28</v>
      </c>
      <c r="G185" s="51">
        <f t="shared" si="8"/>
        <v>100</v>
      </c>
      <c r="H185" s="19"/>
      <c r="I185" s="19"/>
      <c r="J185" s="19"/>
      <c r="K185" s="22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</row>
    <row r="186" spans="1:36" s="18" customFormat="1" ht="30" customHeight="1" x14ac:dyDescent="0.25">
      <c r="A186" s="108"/>
      <c r="B186" s="108"/>
      <c r="C186" s="10" t="s">
        <v>4</v>
      </c>
      <c r="D186" s="51">
        <v>0</v>
      </c>
      <c r="E186" s="51">
        <v>0</v>
      </c>
      <c r="F186" s="51">
        <v>0</v>
      </c>
      <c r="G186" s="51">
        <v>0</v>
      </c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</row>
    <row r="187" spans="1:36" s="18" customFormat="1" ht="55.5" customHeight="1" x14ac:dyDescent="0.25">
      <c r="A187" s="109"/>
      <c r="B187" s="109"/>
      <c r="C187" s="61" t="s">
        <v>6</v>
      </c>
      <c r="D187" s="51">
        <f>D184+D185+D186</f>
        <v>478285.70999999996</v>
      </c>
      <c r="E187" s="51">
        <f>E184+E185+E186</f>
        <v>414507.6</v>
      </c>
      <c r="F187" s="51">
        <f>F184+F185+F186</f>
        <v>414507.6</v>
      </c>
      <c r="G187" s="51">
        <f t="shared" si="8"/>
        <v>100</v>
      </c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</row>
    <row r="188" spans="1:36" s="18" customFormat="1" ht="34.5" customHeight="1" x14ac:dyDescent="0.25">
      <c r="A188" s="107" t="s">
        <v>33</v>
      </c>
      <c r="B188" s="107" t="s">
        <v>34</v>
      </c>
      <c r="C188" s="61" t="s">
        <v>2</v>
      </c>
      <c r="D188" s="86">
        <v>16800</v>
      </c>
      <c r="E188" s="51">
        <v>16800</v>
      </c>
      <c r="F188" s="90">
        <v>16800</v>
      </c>
      <c r="G188" s="51">
        <f t="shared" si="8"/>
        <v>100</v>
      </c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</row>
    <row r="189" spans="1:36" s="18" customFormat="1" ht="51" customHeight="1" x14ac:dyDescent="0.25">
      <c r="A189" s="108"/>
      <c r="B189" s="108"/>
      <c r="C189" s="61" t="s">
        <v>3</v>
      </c>
      <c r="D189" s="51">
        <v>0</v>
      </c>
      <c r="E189" s="51">
        <v>0</v>
      </c>
      <c r="F189" s="51">
        <v>0</v>
      </c>
      <c r="G189" s="51">
        <v>0</v>
      </c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</row>
    <row r="190" spans="1:36" s="18" customFormat="1" ht="42" customHeight="1" x14ac:dyDescent="0.25">
      <c r="A190" s="108"/>
      <c r="B190" s="108"/>
      <c r="C190" s="61" t="s">
        <v>4</v>
      </c>
      <c r="D190" s="51">
        <v>0</v>
      </c>
      <c r="E190" s="51">
        <v>0</v>
      </c>
      <c r="F190" s="51">
        <v>0</v>
      </c>
      <c r="G190" s="51">
        <v>0</v>
      </c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</row>
    <row r="191" spans="1:36" s="18" customFormat="1" ht="42.75" customHeight="1" x14ac:dyDescent="0.25">
      <c r="A191" s="109"/>
      <c r="B191" s="109"/>
      <c r="C191" s="61" t="s">
        <v>6</v>
      </c>
      <c r="D191" s="51">
        <f>D188+D189+D190</f>
        <v>16800</v>
      </c>
      <c r="E191" s="51">
        <f>E188+E189+E190</f>
        <v>16800</v>
      </c>
      <c r="F191" s="51">
        <f>F188+F189+F190</f>
        <v>16800</v>
      </c>
      <c r="G191" s="51">
        <f t="shared" si="8"/>
        <v>100</v>
      </c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</row>
    <row r="192" spans="1:36" s="18" customFormat="1" ht="29.25" customHeight="1" x14ac:dyDescent="0.25">
      <c r="A192" s="110" t="s">
        <v>54</v>
      </c>
      <c r="B192" s="107" t="s">
        <v>34</v>
      </c>
      <c r="C192" s="10" t="s">
        <v>2</v>
      </c>
      <c r="D192" s="51">
        <v>0</v>
      </c>
      <c r="E192" s="86">
        <v>0</v>
      </c>
      <c r="F192" s="51">
        <v>0</v>
      </c>
      <c r="G192" s="51">
        <v>0</v>
      </c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</row>
    <row r="193" spans="1:36" s="18" customFormat="1" ht="23.25" customHeight="1" x14ac:dyDescent="0.25">
      <c r="A193" s="111"/>
      <c r="B193" s="108"/>
      <c r="C193" s="10" t="s">
        <v>3</v>
      </c>
      <c r="D193" s="46">
        <v>11269783</v>
      </c>
      <c r="E193" s="154">
        <v>11669394.92</v>
      </c>
      <c r="F193" s="46">
        <v>11619253.039999999</v>
      </c>
      <c r="G193" s="51">
        <f t="shared" si="8"/>
        <v>99.570312939584696</v>
      </c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</row>
    <row r="194" spans="1:36" s="18" customFormat="1" ht="30" customHeight="1" x14ac:dyDescent="0.25">
      <c r="A194" s="111"/>
      <c r="B194" s="108"/>
      <c r="C194" s="10" t="s">
        <v>4</v>
      </c>
      <c r="D194" s="51">
        <v>0</v>
      </c>
      <c r="E194" s="51">
        <v>0</v>
      </c>
      <c r="F194" s="51">
        <v>0</v>
      </c>
      <c r="G194" s="51">
        <v>0</v>
      </c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</row>
    <row r="195" spans="1:36" s="18" customFormat="1" ht="31.5" customHeight="1" x14ac:dyDescent="0.25">
      <c r="A195" s="112"/>
      <c r="B195" s="109"/>
      <c r="C195" s="10" t="s">
        <v>5</v>
      </c>
      <c r="D195" s="51">
        <f>D192+D193+D194</f>
        <v>11269783</v>
      </c>
      <c r="E195" s="51">
        <f>E192+E193+E194</f>
        <v>11669394.92</v>
      </c>
      <c r="F195" s="51">
        <f>F192+F193+F194</f>
        <v>11619253.039999999</v>
      </c>
      <c r="G195" s="51">
        <f t="shared" si="8"/>
        <v>99.570312939584696</v>
      </c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</row>
    <row r="196" spans="1:36" s="18" customFormat="1" ht="21" customHeight="1" x14ac:dyDescent="0.25">
      <c r="A196" s="99" t="s">
        <v>80</v>
      </c>
      <c r="B196" s="99" t="s">
        <v>34</v>
      </c>
      <c r="C196" s="35" t="s">
        <v>2</v>
      </c>
      <c r="D196" s="51">
        <v>0</v>
      </c>
      <c r="E196" s="51">
        <v>0</v>
      </c>
      <c r="F196" s="51">
        <v>0</v>
      </c>
      <c r="G196" s="51">
        <v>0</v>
      </c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</row>
    <row r="197" spans="1:36" s="18" customFormat="1" ht="20.25" customHeight="1" x14ac:dyDescent="0.25">
      <c r="A197" s="100"/>
      <c r="B197" s="100"/>
      <c r="C197" s="35" t="s">
        <v>3</v>
      </c>
      <c r="D197" s="51">
        <v>12000</v>
      </c>
      <c r="E197" s="154">
        <v>12000</v>
      </c>
      <c r="F197" s="51">
        <v>12000</v>
      </c>
      <c r="G197" s="51">
        <f t="shared" si="8"/>
        <v>100</v>
      </c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</row>
    <row r="198" spans="1:36" s="18" customFormat="1" ht="31.5" customHeight="1" x14ac:dyDescent="0.25">
      <c r="A198" s="100"/>
      <c r="B198" s="100"/>
      <c r="C198" s="35" t="s">
        <v>4</v>
      </c>
      <c r="D198" s="51">
        <v>0</v>
      </c>
      <c r="E198" s="51">
        <v>0</v>
      </c>
      <c r="F198" s="51">
        <v>0</v>
      </c>
      <c r="G198" s="51">
        <v>0</v>
      </c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</row>
    <row r="199" spans="1:36" s="18" customFormat="1" ht="34.5" customHeight="1" x14ac:dyDescent="0.25">
      <c r="A199" s="101"/>
      <c r="B199" s="101"/>
      <c r="C199" s="36" t="s">
        <v>5</v>
      </c>
      <c r="D199" s="51">
        <f>D196+D197+D198</f>
        <v>12000</v>
      </c>
      <c r="E199" s="51">
        <f>E196+E197+E198</f>
        <v>12000</v>
      </c>
      <c r="F199" s="51">
        <f>F196+F197+F198</f>
        <v>12000</v>
      </c>
      <c r="G199" s="51">
        <f t="shared" si="8"/>
        <v>100</v>
      </c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</row>
    <row r="200" spans="1:36" s="18" customFormat="1" ht="34.5" customHeight="1" x14ac:dyDescent="0.25">
      <c r="A200" s="104" t="s">
        <v>97</v>
      </c>
      <c r="B200" s="107" t="str">
        <f>B188</f>
        <v>Администрация города Фокино, МКУ «Управление социально-культурной сферы города Фокино»</v>
      </c>
      <c r="C200" s="97" t="str">
        <f>C188</f>
        <v>областной бюджет</v>
      </c>
      <c r="D200" s="51">
        <v>78120</v>
      </c>
      <c r="E200" s="46">
        <v>58620</v>
      </c>
      <c r="F200" s="169">
        <v>58590</v>
      </c>
      <c r="G200" s="51">
        <f t="shared" si="8"/>
        <v>99.948822927328564</v>
      </c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</row>
    <row r="201" spans="1:36" s="18" customFormat="1" ht="34.5" customHeight="1" x14ac:dyDescent="0.25">
      <c r="A201" s="105"/>
      <c r="B201" s="108"/>
      <c r="C201" s="97" t="str">
        <f>C189</f>
        <v>местные бюджеты</v>
      </c>
      <c r="D201" s="51">
        <v>0</v>
      </c>
      <c r="E201" s="51">
        <v>0</v>
      </c>
      <c r="F201" s="163">
        <v>0</v>
      </c>
      <c r="G201" s="51">
        <v>0</v>
      </c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</row>
    <row r="202" spans="1:36" s="18" customFormat="1" ht="34.5" customHeight="1" x14ac:dyDescent="0.25">
      <c r="A202" s="105"/>
      <c r="B202" s="108"/>
      <c r="C202" s="97" t="str">
        <f>C190</f>
        <v>внебюджетные источники</v>
      </c>
      <c r="D202" s="51">
        <v>0</v>
      </c>
      <c r="E202" s="51">
        <v>0</v>
      </c>
      <c r="F202" s="163">
        <v>0</v>
      </c>
      <c r="G202" s="51">
        <v>0</v>
      </c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</row>
    <row r="203" spans="1:36" s="18" customFormat="1" ht="180" customHeight="1" x14ac:dyDescent="0.25">
      <c r="A203" s="106"/>
      <c r="B203" s="109"/>
      <c r="C203" s="94" t="str">
        <f>C191</f>
        <v>Итого по мероприятию:</v>
      </c>
      <c r="D203" s="51">
        <f>D200+D201+D202</f>
        <v>78120</v>
      </c>
      <c r="E203" s="51">
        <f t="shared" ref="E203:F203" si="9">E200+E201+E202</f>
        <v>58620</v>
      </c>
      <c r="F203" s="163">
        <f t="shared" si="9"/>
        <v>58590</v>
      </c>
      <c r="G203" s="51">
        <f t="shared" si="8"/>
        <v>99.948822927328564</v>
      </c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</row>
    <row r="204" spans="1:36" s="18" customFormat="1" ht="37.5" customHeight="1" x14ac:dyDescent="0.25">
      <c r="A204" s="104" t="s">
        <v>86</v>
      </c>
      <c r="B204" s="107" t="str">
        <f>B192</f>
        <v>Администрация города Фокино, МКУ «Управление социально-культурной сферы города Фокино»</v>
      </c>
      <c r="C204" s="33" t="str">
        <f>C192</f>
        <v>областной бюджет</v>
      </c>
      <c r="D204" s="161">
        <v>695910.89</v>
      </c>
      <c r="E204" s="161">
        <v>695910.89</v>
      </c>
      <c r="F204" s="161">
        <v>695910.89</v>
      </c>
      <c r="G204" s="51">
        <f t="shared" si="8"/>
        <v>100</v>
      </c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</row>
    <row r="205" spans="1:36" s="18" customFormat="1" ht="29.25" customHeight="1" x14ac:dyDescent="0.25">
      <c r="A205" s="105"/>
      <c r="B205" s="108"/>
      <c r="C205" s="33" t="str">
        <f>C193</f>
        <v>местные бюджеты</v>
      </c>
      <c r="D205" s="51">
        <v>0</v>
      </c>
      <c r="E205" s="51">
        <v>0</v>
      </c>
      <c r="F205" s="51">
        <v>0</v>
      </c>
      <c r="G205" s="51">
        <v>0</v>
      </c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</row>
    <row r="206" spans="1:36" s="18" customFormat="1" ht="37.5" customHeight="1" x14ac:dyDescent="0.25">
      <c r="A206" s="105"/>
      <c r="B206" s="108"/>
      <c r="C206" s="33" t="str">
        <f>C194</f>
        <v>внебюджетные источники</v>
      </c>
      <c r="D206" s="51">
        <v>0</v>
      </c>
      <c r="E206" s="51">
        <v>0</v>
      </c>
      <c r="F206" s="51">
        <v>0</v>
      </c>
      <c r="G206" s="51">
        <v>0</v>
      </c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</row>
    <row r="207" spans="1:36" s="18" customFormat="1" ht="43.5" customHeight="1" x14ac:dyDescent="0.25">
      <c r="A207" s="106"/>
      <c r="B207" s="109"/>
      <c r="C207" s="33" t="str">
        <f>C195</f>
        <v>Итого по подпрограмме:</v>
      </c>
      <c r="D207" s="51">
        <f>D204+D205+D206</f>
        <v>695910.89</v>
      </c>
      <c r="E207" s="51">
        <f>E204+E205+E206</f>
        <v>695910.89</v>
      </c>
      <c r="F207" s="51">
        <f>F204+F205+F206</f>
        <v>695910.89</v>
      </c>
      <c r="G207" s="51">
        <f t="shared" si="8"/>
        <v>100</v>
      </c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</row>
    <row r="208" spans="1:36" s="16" customFormat="1" ht="20.25" customHeight="1" x14ac:dyDescent="0.25">
      <c r="A208" s="119" t="s">
        <v>94</v>
      </c>
      <c r="B208" s="124" t="s">
        <v>11</v>
      </c>
      <c r="C208" s="13" t="s">
        <v>2</v>
      </c>
      <c r="D208" s="92">
        <f>D212+D216+D220+D224+D228+D232+D236+D244</f>
        <v>16154496</v>
      </c>
      <c r="E208" s="92">
        <f>E212+E216+E220+E224+E228+E232+E236+E244</f>
        <v>14855517</v>
      </c>
      <c r="F208" s="92">
        <f>F212+F216+F220+F224+F228+F232+F236+F244</f>
        <v>11528799.310000001</v>
      </c>
      <c r="G208" s="41">
        <f t="shared" si="8"/>
        <v>77.606180316713306</v>
      </c>
    </row>
    <row r="209" spans="1:36" s="16" customFormat="1" ht="21.75" customHeight="1" x14ac:dyDescent="0.25">
      <c r="A209" s="120"/>
      <c r="B209" s="124"/>
      <c r="C209" s="13" t="s">
        <v>3</v>
      </c>
      <c r="D209" s="92">
        <f>D213+D217+D221+D225+D233+D237+D245</f>
        <v>1527944.4</v>
      </c>
      <c r="E209" s="92">
        <f>E213+E217+E221+E225+E233+E237+E245+E241</f>
        <v>1554789.5899999999</v>
      </c>
      <c r="F209" s="92">
        <f>F213+F217+F221+F225+F233+F237+F245+F241</f>
        <v>1550789.5899999999</v>
      </c>
      <c r="G209" s="41">
        <f t="shared" si="8"/>
        <v>99.742730461682612</v>
      </c>
    </row>
    <row r="210" spans="1:36" s="16" customFormat="1" ht="32.25" customHeight="1" x14ac:dyDescent="0.25">
      <c r="A210" s="120"/>
      <c r="B210" s="124"/>
      <c r="C210" s="13" t="s">
        <v>4</v>
      </c>
      <c r="D210" s="172">
        <v>0</v>
      </c>
      <c r="E210" s="172">
        <v>0</v>
      </c>
      <c r="F210" s="59">
        <f>F214+F218+F226+F230+F238+F246</f>
        <v>0</v>
      </c>
      <c r="G210" s="59">
        <v>0</v>
      </c>
    </row>
    <row r="211" spans="1:36" s="16" customFormat="1" ht="32.25" customHeight="1" x14ac:dyDescent="0.25">
      <c r="A211" s="121"/>
      <c r="B211" s="124"/>
      <c r="C211" s="13" t="s">
        <v>6</v>
      </c>
      <c r="D211" s="170">
        <f>D208+D209+D210</f>
        <v>17682440.399999999</v>
      </c>
      <c r="E211" s="170">
        <f>E208+E209+E210</f>
        <v>16410306.59</v>
      </c>
      <c r="F211" s="59">
        <f>F208+F209+F210</f>
        <v>13079588.9</v>
      </c>
      <c r="G211" s="59">
        <f t="shared" si="8"/>
        <v>79.703501139767553</v>
      </c>
    </row>
    <row r="212" spans="1:36" s="18" customFormat="1" ht="42.75" customHeight="1" x14ac:dyDescent="0.25">
      <c r="A212" s="107" t="s">
        <v>63</v>
      </c>
      <c r="B212" s="103" t="s">
        <v>11</v>
      </c>
      <c r="C212" s="61" t="s">
        <v>2</v>
      </c>
      <c r="D212" s="51">
        <v>0</v>
      </c>
      <c r="E212" s="51">
        <v>0</v>
      </c>
      <c r="F212" s="51">
        <v>0</v>
      </c>
      <c r="G212" s="44">
        <v>0</v>
      </c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</row>
    <row r="213" spans="1:36" s="18" customFormat="1" ht="27" customHeight="1" x14ac:dyDescent="0.25">
      <c r="A213" s="108"/>
      <c r="B213" s="103"/>
      <c r="C213" s="61" t="s">
        <v>3</v>
      </c>
      <c r="D213" s="46">
        <v>1300626</v>
      </c>
      <c r="E213" s="46">
        <v>1307471.19</v>
      </c>
      <c r="F213" s="156">
        <v>1307471.19</v>
      </c>
      <c r="G213" s="44">
        <f t="shared" ref="G213:G280" si="10">F213/E213*100</f>
        <v>100</v>
      </c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</row>
    <row r="214" spans="1:36" s="18" customFormat="1" ht="30.75" customHeight="1" x14ac:dyDescent="0.25">
      <c r="A214" s="108"/>
      <c r="B214" s="103"/>
      <c r="C214" s="61" t="s">
        <v>4</v>
      </c>
      <c r="D214" s="51">
        <v>0</v>
      </c>
      <c r="E214" s="51">
        <v>0</v>
      </c>
      <c r="F214" s="51">
        <v>0</v>
      </c>
      <c r="G214" s="44">
        <v>0</v>
      </c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</row>
    <row r="215" spans="1:36" s="18" customFormat="1" ht="30.75" customHeight="1" x14ac:dyDescent="0.25">
      <c r="A215" s="109"/>
      <c r="B215" s="103"/>
      <c r="C215" s="61" t="s">
        <v>6</v>
      </c>
      <c r="D215" s="51">
        <f>D212+D213+D214</f>
        <v>1300626</v>
      </c>
      <c r="E215" s="51">
        <f>E212+E213+E214</f>
        <v>1307471.19</v>
      </c>
      <c r="F215" s="51">
        <f>F212+F213+F214</f>
        <v>1307471.19</v>
      </c>
      <c r="G215" s="44">
        <f t="shared" si="10"/>
        <v>100</v>
      </c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</row>
    <row r="216" spans="1:36" s="18" customFormat="1" ht="20.25" customHeight="1" x14ac:dyDescent="0.25">
      <c r="A216" s="107" t="s">
        <v>19</v>
      </c>
      <c r="B216" s="103" t="s">
        <v>11</v>
      </c>
      <c r="C216" s="10" t="s">
        <v>2</v>
      </c>
      <c r="D216" s="46">
        <v>82400</v>
      </c>
      <c r="E216" s="46">
        <v>82400</v>
      </c>
      <c r="F216" s="156">
        <v>33600</v>
      </c>
      <c r="G216" s="44">
        <f t="shared" si="10"/>
        <v>40.776699029126213</v>
      </c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</row>
    <row r="217" spans="1:36" s="18" customFormat="1" ht="19.5" customHeight="1" x14ac:dyDescent="0.25">
      <c r="A217" s="108"/>
      <c r="B217" s="103"/>
      <c r="C217" s="10" t="s">
        <v>3</v>
      </c>
      <c r="D217" s="44">
        <v>0</v>
      </c>
      <c r="E217" s="44">
        <v>0</v>
      </c>
      <c r="F217" s="44">
        <v>0</v>
      </c>
      <c r="G217" s="44">
        <v>0</v>
      </c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</row>
    <row r="218" spans="1:36" s="18" customFormat="1" ht="29.25" customHeight="1" x14ac:dyDescent="0.25">
      <c r="A218" s="108"/>
      <c r="B218" s="103"/>
      <c r="C218" s="10" t="s">
        <v>4</v>
      </c>
      <c r="D218" s="44">
        <v>0</v>
      </c>
      <c r="E218" s="44">
        <v>0</v>
      </c>
      <c r="F218" s="44">
        <v>0</v>
      </c>
      <c r="G218" s="44">
        <v>0</v>
      </c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</row>
    <row r="219" spans="1:36" s="18" customFormat="1" ht="31.5" customHeight="1" x14ac:dyDescent="0.25">
      <c r="A219" s="109"/>
      <c r="B219" s="103"/>
      <c r="C219" s="10" t="s">
        <v>6</v>
      </c>
      <c r="D219" s="44">
        <f>D216+D217+D218</f>
        <v>82400</v>
      </c>
      <c r="E219" s="51">
        <f>E216+E217+E218</f>
        <v>82400</v>
      </c>
      <c r="F219" s="44">
        <f>F216+F217+F218</f>
        <v>33600</v>
      </c>
      <c r="G219" s="44">
        <f t="shared" si="10"/>
        <v>40.776699029126213</v>
      </c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</row>
    <row r="220" spans="1:36" s="18" customFormat="1" ht="65.25" customHeight="1" x14ac:dyDescent="0.25">
      <c r="A220" s="113" t="s">
        <v>56</v>
      </c>
      <c r="B220" s="103" t="s">
        <v>11</v>
      </c>
      <c r="C220" s="94" t="s">
        <v>2</v>
      </c>
      <c r="D220" s="46">
        <v>895854</v>
      </c>
      <c r="E220" s="46">
        <v>895854</v>
      </c>
      <c r="F220" s="156">
        <v>822456.59</v>
      </c>
      <c r="G220" s="51">
        <f t="shared" si="10"/>
        <v>91.806989755027047</v>
      </c>
      <c r="H220" s="19"/>
      <c r="I220" s="19"/>
      <c r="J220" s="19"/>
      <c r="K220" s="93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</row>
    <row r="221" spans="1:36" s="18" customFormat="1" ht="65.25" customHeight="1" x14ac:dyDescent="0.25">
      <c r="A221" s="114"/>
      <c r="B221" s="103"/>
      <c r="C221" s="94" t="s">
        <v>3</v>
      </c>
      <c r="D221" s="51">
        <v>0</v>
      </c>
      <c r="E221" s="51">
        <v>0</v>
      </c>
      <c r="F221" s="51">
        <v>0</v>
      </c>
      <c r="G221" s="51">
        <v>0</v>
      </c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</row>
    <row r="222" spans="1:36" s="18" customFormat="1" ht="65.25" customHeight="1" x14ac:dyDescent="0.25">
      <c r="A222" s="114"/>
      <c r="B222" s="103"/>
      <c r="C222" s="94" t="s">
        <v>4</v>
      </c>
      <c r="D222" s="51">
        <v>0</v>
      </c>
      <c r="E222" s="51">
        <v>0</v>
      </c>
      <c r="F222" s="51">
        <v>0</v>
      </c>
      <c r="G222" s="51">
        <v>0</v>
      </c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</row>
    <row r="223" spans="1:36" s="18" customFormat="1" ht="50.25" customHeight="1" x14ac:dyDescent="0.25">
      <c r="A223" s="115"/>
      <c r="B223" s="103"/>
      <c r="C223" s="94" t="s">
        <v>6</v>
      </c>
      <c r="D223" s="51">
        <f>D220+D221+D222</f>
        <v>895854</v>
      </c>
      <c r="E223" s="51">
        <f>E220+E221+E222</f>
        <v>895854</v>
      </c>
      <c r="F223" s="51">
        <f>F220+F221+F222</f>
        <v>822456.59</v>
      </c>
      <c r="G223" s="51">
        <f t="shared" si="10"/>
        <v>91.806989755027047</v>
      </c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</row>
    <row r="224" spans="1:36" s="18" customFormat="1" ht="105.75" customHeight="1" x14ac:dyDescent="0.25">
      <c r="A224" s="107" t="s">
        <v>55</v>
      </c>
      <c r="B224" s="103" t="s">
        <v>11</v>
      </c>
      <c r="C224" s="94" t="s">
        <v>2</v>
      </c>
      <c r="D224" s="46">
        <v>4626146</v>
      </c>
      <c r="E224" s="46">
        <v>3627446</v>
      </c>
      <c r="F224" s="155">
        <v>3013546.72</v>
      </c>
      <c r="G224" s="51">
        <f t="shared" si="10"/>
        <v>83.076266883090753</v>
      </c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</row>
    <row r="225" spans="1:36" s="18" customFormat="1" ht="78" customHeight="1" x14ac:dyDescent="0.25">
      <c r="A225" s="108"/>
      <c r="B225" s="103"/>
      <c r="C225" s="10" t="s">
        <v>3</v>
      </c>
      <c r="D225" s="51">
        <v>0</v>
      </c>
      <c r="E225" s="51">
        <v>0</v>
      </c>
      <c r="F225" s="51">
        <v>0</v>
      </c>
      <c r="G225" s="51">
        <v>0</v>
      </c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</row>
    <row r="226" spans="1:36" s="18" customFormat="1" ht="53.25" customHeight="1" x14ac:dyDescent="0.25">
      <c r="A226" s="108"/>
      <c r="B226" s="103"/>
      <c r="C226" s="10" t="s">
        <v>4</v>
      </c>
      <c r="D226" s="51">
        <v>0</v>
      </c>
      <c r="E226" s="51">
        <v>0</v>
      </c>
      <c r="F226" s="51">
        <v>0</v>
      </c>
      <c r="G226" s="51">
        <v>0</v>
      </c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</row>
    <row r="227" spans="1:36" s="18" customFormat="1" ht="53.25" customHeight="1" x14ac:dyDescent="0.25">
      <c r="A227" s="109"/>
      <c r="B227" s="103"/>
      <c r="C227" s="61" t="s">
        <v>6</v>
      </c>
      <c r="D227" s="51">
        <f>D224+D225+D226</f>
        <v>4626146</v>
      </c>
      <c r="E227" s="51">
        <f>E224+E225+E226</f>
        <v>3627446</v>
      </c>
      <c r="F227" s="81">
        <f>F224+F225+F226</f>
        <v>3013546.72</v>
      </c>
      <c r="G227" s="51">
        <f t="shared" si="10"/>
        <v>83.076266883090753</v>
      </c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</row>
    <row r="228" spans="1:36" s="18" customFormat="1" ht="23.25" customHeight="1" x14ac:dyDescent="0.25">
      <c r="A228" s="107" t="s">
        <v>18</v>
      </c>
      <c r="B228" s="103" t="s">
        <v>11</v>
      </c>
      <c r="C228" s="10" t="s">
        <v>2</v>
      </c>
      <c r="D228" s="44">
        <v>4785000</v>
      </c>
      <c r="E228" s="46">
        <f>9952800-300279</f>
        <v>9652521</v>
      </c>
      <c r="F228" s="155">
        <v>7083900</v>
      </c>
      <c r="G228" s="44">
        <f t="shared" si="10"/>
        <v>73.389117723753202</v>
      </c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</row>
    <row r="229" spans="1:36" s="18" customFormat="1" ht="21.75" customHeight="1" x14ac:dyDescent="0.25">
      <c r="A229" s="108"/>
      <c r="B229" s="103"/>
      <c r="C229" s="10" t="s">
        <v>3</v>
      </c>
      <c r="D229" s="44">
        <v>0</v>
      </c>
      <c r="E229" s="44">
        <v>0</v>
      </c>
      <c r="F229" s="44">
        <v>0</v>
      </c>
      <c r="G229" s="44">
        <v>0</v>
      </c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</row>
    <row r="230" spans="1:36" s="18" customFormat="1" ht="36" customHeight="1" x14ac:dyDescent="0.25">
      <c r="A230" s="108"/>
      <c r="B230" s="103"/>
      <c r="C230" s="10" t="s">
        <v>4</v>
      </c>
      <c r="D230" s="44">
        <v>0</v>
      </c>
      <c r="E230" s="44">
        <v>0</v>
      </c>
      <c r="F230" s="44">
        <v>0</v>
      </c>
      <c r="G230" s="44">
        <v>0</v>
      </c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</row>
    <row r="231" spans="1:36" s="18" customFormat="1" ht="30.75" customHeight="1" x14ac:dyDescent="0.25">
      <c r="A231" s="109"/>
      <c r="B231" s="103"/>
      <c r="C231" s="10" t="s">
        <v>6</v>
      </c>
      <c r="D231" s="51">
        <f>D228+D229+D230</f>
        <v>4785000</v>
      </c>
      <c r="E231" s="51">
        <f>E228+E229+E230</f>
        <v>9652521</v>
      </c>
      <c r="F231" s="81">
        <f>F228+F229+F230</f>
        <v>7083900</v>
      </c>
      <c r="G231" s="51">
        <f t="shared" si="10"/>
        <v>73.389117723753202</v>
      </c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</row>
    <row r="232" spans="1:36" s="18" customFormat="1" ht="30.75" customHeight="1" x14ac:dyDescent="0.25">
      <c r="A232" s="99" t="s">
        <v>18</v>
      </c>
      <c r="B232" s="102" t="s">
        <v>11</v>
      </c>
      <c r="C232" s="64" t="s">
        <v>2</v>
      </c>
      <c r="D232" s="85">
        <v>5167800</v>
      </c>
      <c r="E232" s="86">
        <v>0</v>
      </c>
      <c r="F232" s="44">
        <v>0</v>
      </c>
      <c r="G232" s="44">
        <v>0</v>
      </c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</row>
    <row r="233" spans="1:36" s="18" customFormat="1" ht="26.25" customHeight="1" x14ac:dyDescent="0.25">
      <c r="A233" s="100"/>
      <c r="B233" s="102"/>
      <c r="C233" s="64" t="s">
        <v>3</v>
      </c>
      <c r="D233" s="44">
        <v>0</v>
      </c>
      <c r="E233" s="86">
        <v>0</v>
      </c>
      <c r="F233" s="44">
        <v>0</v>
      </c>
      <c r="G233" s="44">
        <v>0</v>
      </c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</row>
    <row r="234" spans="1:36" s="18" customFormat="1" ht="30.75" customHeight="1" x14ac:dyDescent="0.25">
      <c r="A234" s="100"/>
      <c r="B234" s="102"/>
      <c r="C234" s="64" t="s">
        <v>4</v>
      </c>
      <c r="D234" s="44">
        <v>0</v>
      </c>
      <c r="E234" s="51">
        <v>0</v>
      </c>
      <c r="F234" s="44">
        <v>0</v>
      </c>
      <c r="G234" s="44">
        <v>0</v>
      </c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</row>
    <row r="235" spans="1:36" s="18" customFormat="1" ht="30.75" customHeight="1" x14ac:dyDescent="0.25">
      <c r="A235" s="101"/>
      <c r="B235" s="102"/>
      <c r="C235" s="64" t="s">
        <v>6</v>
      </c>
      <c r="D235" s="44">
        <f>D232+D233+D234</f>
        <v>5167800</v>
      </c>
      <c r="E235" s="58">
        <f>E232+E233+E234</f>
        <v>0</v>
      </c>
      <c r="F235" s="44">
        <f>F232+F233+F234</f>
        <v>0</v>
      </c>
      <c r="G235" s="44">
        <v>0</v>
      </c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</row>
    <row r="236" spans="1:36" s="18" customFormat="1" ht="81" customHeight="1" x14ac:dyDescent="0.25">
      <c r="A236" s="104" t="s">
        <v>68</v>
      </c>
      <c r="B236" s="103" t="s">
        <v>11</v>
      </c>
      <c r="C236" s="42" t="s">
        <v>2</v>
      </c>
      <c r="D236" s="86">
        <v>29000</v>
      </c>
      <c r="E236" s="58">
        <v>29000</v>
      </c>
      <c r="F236" s="171">
        <v>7000</v>
      </c>
      <c r="G236" s="51">
        <f t="shared" si="10"/>
        <v>24.137931034482758</v>
      </c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</row>
    <row r="237" spans="1:36" s="18" customFormat="1" ht="71.25" customHeight="1" x14ac:dyDescent="0.25">
      <c r="A237" s="105"/>
      <c r="B237" s="103"/>
      <c r="C237" s="42" t="s">
        <v>3</v>
      </c>
      <c r="D237" s="86">
        <v>0</v>
      </c>
      <c r="E237" s="58">
        <v>0</v>
      </c>
      <c r="F237" s="86">
        <v>0</v>
      </c>
      <c r="G237" s="51">
        <v>0</v>
      </c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</row>
    <row r="238" spans="1:36" s="18" customFormat="1" ht="88.5" customHeight="1" x14ac:dyDescent="0.25">
      <c r="A238" s="105"/>
      <c r="B238" s="103"/>
      <c r="C238" s="42" t="s">
        <v>4</v>
      </c>
      <c r="D238" s="51">
        <v>0</v>
      </c>
      <c r="E238" s="58">
        <v>0</v>
      </c>
      <c r="F238" s="51">
        <v>0</v>
      </c>
      <c r="G238" s="51">
        <v>0</v>
      </c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</row>
    <row r="239" spans="1:36" s="18" customFormat="1" ht="54" customHeight="1" x14ac:dyDescent="0.25">
      <c r="A239" s="106"/>
      <c r="B239" s="103"/>
      <c r="C239" s="60" t="s">
        <v>6</v>
      </c>
      <c r="D239" s="58">
        <f>D236+D237+D238</f>
        <v>29000</v>
      </c>
      <c r="E239" s="58">
        <f>E236+E237+E238</f>
        <v>29000</v>
      </c>
      <c r="F239" s="58">
        <f>F236+F237+F238</f>
        <v>7000</v>
      </c>
      <c r="G239" s="51">
        <f t="shared" si="10"/>
        <v>24.137931034482758</v>
      </c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</row>
    <row r="240" spans="1:36" s="18" customFormat="1" ht="37.5" customHeight="1" x14ac:dyDescent="0.25">
      <c r="A240" s="104" t="s">
        <v>99</v>
      </c>
      <c r="B240" s="103" t="s">
        <v>11</v>
      </c>
      <c r="C240" s="97" t="s">
        <v>2</v>
      </c>
      <c r="D240" s="58">
        <v>0</v>
      </c>
      <c r="E240" s="58">
        <v>0</v>
      </c>
      <c r="F240" s="58">
        <v>0</v>
      </c>
      <c r="G240" s="51">
        <v>0</v>
      </c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</row>
    <row r="241" spans="1:36" s="18" customFormat="1" ht="36.75" customHeight="1" x14ac:dyDescent="0.25">
      <c r="A241" s="105"/>
      <c r="B241" s="103"/>
      <c r="C241" s="97" t="s">
        <v>3</v>
      </c>
      <c r="D241" s="58">
        <v>0</v>
      </c>
      <c r="E241" s="58">
        <v>20000</v>
      </c>
      <c r="F241" s="58">
        <v>16000</v>
      </c>
      <c r="G241" s="51">
        <f t="shared" si="10"/>
        <v>80</v>
      </c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</row>
    <row r="242" spans="1:36" s="18" customFormat="1" ht="31.5" customHeight="1" x14ac:dyDescent="0.25">
      <c r="A242" s="105"/>
      <c r="B242" s="103"/>
      <c r="C242" s="97" t="s">
        <v>4</v>
      </c>
      <c r="D242" s="58">
        <v>0</v>
      </c>
      <c r="E242" s="58">
        <v>0</v>
      </c>
      <c r="F242" s="58">
        <v>0</v>
      </c>
      <c r="G242" s="51">
        <v>0</v>
      </c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</row>
    <row r="243" spans="1:36" s="18" customFormat="1" ht="32.25" customHeight="1" x14ac:dyDescent="0.25">
      <c r="A243" s="106"/>
      <c r="B243" s="103"/>
      <c r="C243" s="95" t="s">
        <v>6</v>
      </c>
      <c r="D243" s="58">
        <f>D240+D241+D242</f>
        <v>0</v>
      </c>
      <c r="E243" s="58">
        <f t="shared" ref="E243:F243" si="11">E240+E241+E242</f>
        <v>20000</v>
      </c>
      <c r="F243" s="58">
        <f t="shared" si="11"/>
        <v>16000</v>
      </c>
      <c r="G243" s="51">
        <f t="shared" si="10"/>
        <v>80</v>
      </c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</row>
    <row r="244" spans="1:36" s="18" customFormat="1" ht="17.25" customHeight="1" x14ac:dyDescent="0.25">
      <c r="A244" s="107" t="s">
        <v>87</v>
      </c>
      <c r="B244" s="103" t="s">
        <v>11</v>
      </c>
      <c r="C244" s="10" t="s">
        <v>2</v>
      </c>
      <c r="D244" s="44">
        <f>188307.41+379988.59</f>
        <v>568296</v>
      </c>
      <c r="E244" s="51">
        <f>188307.41+379988.59</f>
        <v>568296</v>
      </c>
      <c r="F244" s="44">
        <f>188307.41+379988.59</f>
        <v>568296</v>
      </c>
      <c r="G244" s="44">
        <f t="shared" si="10"/>
        <v>100</v>
      </c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</row>
    <row r="245" spans="1:36" s="18" customFormat="1" ht="15" customHeight="1" x14ac:dyDescent="0.25">
      <c r="A245" s="108"/>
      <c r="B245" s="103"/>
      <c r="C245" s="10" t="s">
        <v>3</v>
      </c>
      <c r="D245" s="44">
        <v>227318.39999999999</v>
      </c>
      <c r="E245" s="51">
        <v>227318.39999999999</v>
      </c>
      <c r="F245" s="44">
        <v>227318.39999999999</v>
      </c>
      <c r="G245" s="44">
        <f t="shared" si="10"/>
        <v>100</v>
      </c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</row>
    <row r="246" spans="1:36" s="18" customFormat="1" ht="32.25" customHeight="1" x14ac:dyDescent="0.25">
      <c r="A246" s="108"/>
      <c r="B246" s="103"/>
      <c r="C246" s="10" t="s">
        <v>4</v>
      </c>
      <c r="D246" s="44">
        <v>0</v>
      </c>
      <c r="E246" s="51">
        <v>0</v>
      </c>
      <c r="F246" s="44">
        <v>0</v>
      </c>
      <c r="G246" s="44">
        <v>0</v>
      </c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</row>
    <row r="247" spans="1:36" s="18" customFormat="1" ht="33.75" customHeight="1" x14ac:dyDescent="0.25">
      <c r="A247" s="109"/>
      <c r="B247" s="103"/>
      <c r="C247" s="11" t="s">
        <v>6</v>
      </c>
      <c r="D247" s="58">
        <f>D244+D245+D246</f>
        <v>795614.4</v>
      </c>
      <c r="E247" s="58">
        <f>E244+E245+E246</f>
        <v>795614.4</v>
      </c>
      <c r="F247" s="87">
        <f>F244+F245+F246</f>
        <v>795614.4</v>
      </c>
      <c r="G247" s="44">
        <f t="shared" si="10"/>
        <v>100</v>
      </c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</row>
    <row r="248" spans="1:36" s="18" customFormat="1" ht="18" customHeight="1" x14ac:dyDescent="0.25">
      <c r="A248" s="119" t="s">
        <v>76</v>
      </c>
      <c r="B248" s="122" t="s">
        <v>11</v>
      </c>
      <c r="C248" s="9" t="s">
        <v>2</v>
      </c>
      <c r="D248" s="45">
        <f t="shared" ref="D248:F250" si="12">D252+D256+D260</f>
        <v>35068</v>
      </c>
      <c r="E248" s="41">
        <f t="shared" si="12"/>
        <v>35068</v>
      </c>
      <c r="F248" s="41">
        <f t="shared" si="12"/>
        <v>35068</v>
      </c>
      <c r="G248" s="41">
        <f t="shared" si="10"/>
        <v>100</v>
      </c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</row>
    <row r="249" spans="1:36" s="18" customFormat="1" ht="16.5" customHeight="1" x14ac:dyDescent="0.25">
      <c r="A249" s="120"/>
      <c r="B249" s="122"/>
      <c r="C249" s="9" t="s">
        <v>3</v>
      </c>
      <c r="D249" s="45">
        <f t="shared" si="12"/>
        <v>13602555.66</v>
      </c>
      <c r="E249" s="41">
        <f t="shared" si="12"/>
        <v>17394016.109999999</v>
      </c>
      <c r="F249" s="41">
        <f t="shared" si="12"/>
        <v>17005479.259999998</v>
      </c>
      <c r="G249" s="41">
        <f t="shared" si="10"/>
        <v>97.766261411149159</v>
      </c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</row>
    <row r="250" spans="1:36" s="18" customFormat="1" ht="33" customHeight="1" x14ac:dyDescent="0.25">
      <c r="A250" s="120"/>
      <c r="B250" s="122"/>
      <c r="C250" s="9" t="s">
        <v>4</v>
      </c>
      <c r="D250" s="81">
        <f t="shared" si="12"/>
        <v>0</v>
      </c>
      <c r="E250" s="59">
        <f t="shared" si="12"/>
        <v>0</v>
      </c>
      <c r="F250" s="59">
        <f t="shared" si="12"/>
        <v>0</v>
      </c>
      <c r="G250" s="59">
        <v>0</v>
      </c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</row>
    <row r="251" spans="1:36" s="18" customFormat="1" ht="30.75" customHeight="1" x14ac:dyDescent="0.25">
      <c r="A251" s="121"/>
      <c r="B251" s="122"/>
      <c r="C251" s="9" t="s">
        <v>6</v>
      </c>
      <c r="D251" s="87">
        <f>D248+D249+D250</f>
        <v>13637623.66</v>
      </c>
      <c r="E251" s="59">
        <f>E248+E249+E250</f>
        <v>17429084.109999999</v>
      </c>
      <c r="F251" s="59">
        <f>F248+F249+F250</f>
        <v>17040547.259999998</v>
      </c>
      <c r="G251" s="59">
        <f t="shared" si="10"/>
        <v>97.770755780694884</v>
      </c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</row>
    <row r="252" spans="1:36" s="18" customFormat="1" ht="18.75" customHeight="1" x14ac:dyDescent="0.25">
      <c r="A252" s="107" t="s">
        <v>25</v>
      </c>
      <c r="B252" s="103" t="s">
        <v>42</v>
      </c>
      <c r="C252" s="10" t="s">
        <v>2</v>
      </c>
      <c r="D252" s="44">
        <v>0</v>
      </c>
      <c r="E252" s="44">
        <v>0</v>
      </c>
      <c r="F252" s="44">
        <v>0</v>
      </c>
      <c r="G252" s="44">
        <v>0</v>
      </c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</row>
    <row r="253" spans="1:36" s="18" customFormat="1" ht="18.75" customHeight="1" x14ac:dyDescent="0.25">
      <c r="A253" s="108"/>
      <c r="B253" s="103"/>
      <c r="C253" s="10" t="s">
        <v>3</v>
      </c>
      <c r="D253" s="43">
        <v>10844058.08</v>
      </c>
      <c r="E253" s="154">
        <v>14361861.93</v>
      </c>
      <c r="F253" s="155">
        <v>14108327.58</v>
      </c>
      <c r="G253" s="44">
        <f t="shared" si="10"/>
        <v>98.234669353905986</v>
      </c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</row>
    <row r="254" spans="1:36" s="18" customFormat="1" ht="29.25" customHeight="1" x14ac:dyDescent="0.25">
      <c r="A254" s="108"/>
      <c r="B254" s="103"/>
      <c r="C254" s="10" t="s">
        <v>4</v>
      </c>
      <c r="D254" s="51">
        <v>0</v>
      </c>
      <c r="E254" s="51">
        <v>0</v>
      </c>
      <c r="F254" s="51">
        <v>0</v>
      </c>
      <c r="G254" s="51">
        <v>0</v>
      </c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</row>
    <row r="255" spans="1:36" s="18" customFormat="1" ht="29.25" customHeight="1" x14ac:dyDescent="0.25">
      <c r="A255" s="109"/>
      <c r="B255" s="103"/>
      <c r="C255" s="10" t="s">
        <v>6</v>
      </c>
      <c r="D255" s="51">
        <f>D252+D253+D254</f>
        <v>10844058.08</v>
      </c>
      <c r="E255" s="51">
        <f>E252+E253+E254</f>
        <v>14361861.93</v>
      </c>
      <c r="F255" s="51">
        <f>F252+F253+F254</f>
        <v>14108327.58</v>
      </c>
      <c r="G255" s="51">
        <f t="shared" si="10"/>
        <v>98.234669353905986</v>
      </c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</row>
    <row r="256" spans="1:36" s="18" customFormat="1" ht="18" customHeight="1" x14ac:dyDescent="0.25">
      <c r="A256" s="107" t="s">
        <v>26</v>
      </c>
      <c r="B256" s="103" t="s">
        <v>32</v>
      </c>
      <c r="C256" s="10" t="s">
        <v>2</v>
      </c>
      <c r="D256" s="44">
        <v>0</v>
      </c>
      <c r="E256" s="44">
        <v>0</v>
      </c>
      <c r="F256" s="44">
        <v>0</v>
      </c>
      <c r="G256" s="44">
        <v>0</v>
      </c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</row>
    <row r="257" spans="1:80" s="18" customFormat="1" ht="19.5" customHeight="1" x14ac:dyDescent="0.25">
      <c r="A257" s="108"/>
      <c r="B257" s="103"/>
      <c r="C257" s="10" t="s">
        <v>3</v>
      </c>
      <c r="D257" s="46">
        <v>2757413</v>
      </c>
      <c r="E257" s="46">
        <v>3031069.6</v>
      </c>
      <c r="F257" s="43">
        <v>2896067.1</v>
      </c>
      <c r="G257" s="44">
        <f t="shared" si="10"/>
        <v>95.54604420828872</v>
      </c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</row>
    <row r="258" spans="1:80" s="18" customFormat="1" ht="29.25" customHeight="1" x14ac:dyDescent="0.25">
      <c r="A258" s="108"/>
      <c r="B258" s="103"/>
      <c r="C258" s="10" t="s">
        <v>4</v>
      </c>
      <c r="D258" s="51">
        <v>0</v>
      </c>
      <c r="E258" s="51">
        <v>0</v>
      </c>
      <c r="F258" s="51">
        <v>0</v>
      </c>
      <c r="G258" s="51">
        <v>0</v>
      </c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</row>
    <row r="259" spans="1:80" s="18" customFormat="1" ht="29.25" customHeight="1" x14ac:dyDescent="0.25">
      <c r="A259" s="109"/>
      <c r="B259" s="103"/>
      <c r="C259" s="10" t="s">
        <v>6</v>
      </c>
      <c r="D259" s="51">
        <f>D256+D257+D258</f>
        <v>2757413</v>
      </c>
      <c r="E259" s="51">
        <f>E256+E257+E258</f>
        <v>3031069.6</v>
      </c>
      <c r="F259" s="51">
        <f>F256+F257+F258</f>
        <v>2896067.1</v>
      </c>
      <c r="G259" s="51">
        <f t="shared" si="10"/>
        <v>95.54604420828872</v>
      </c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</row>
    <row r="260" spans="1:80" s="18" customFormat="1" ht="29.25" customHeight="1" x14ac:dyDescent="0.25">
      <c r="A260" s="107" t="s">
        <v>58</v>
      </c>
      <c r="B260" s="103" t="s">
        <v>32</v>
      </c>
      <c r="C260" s="10" t="s">
        <v>2</v>
      </c>
      <c r="D260" s="51">
        <v>35068</v>
      </c>
      <c r="E260" s="51">
        <v>35068</v>
      </c>
      <c r="F260" s="51">
        <v>35068</v>
      </c>
      <c r="G260" s="51">
        <f t="shared" si="10"/>
        <v>100</v>
      </c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</row>
    <row r="261" spans="1:80" s="18" customFormat="1" ht="29.25" customHeight="1" x14ac:dyDescent="0.25">
      <c r="A261" s="108"/>
      <c r="B261" s="103"/>
      <c r="C261" s="10" t="s">
        <v>3</v>
      </c>
      <c r="D261" s="51">
        <v>1084.58</v>
      </c>
      <c r="E261" s="51">
        <v>1084.58</v>
      </c>
      <c r="F261" s="51">
        <v>1084.58</v>
      </c>
      <c r="G261" s="51">
        <f t="shared" si="10"/>
        <v>100</v>
      </c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</row>
    <row r="262" spans="1:80" s="18" customFormat="1" ht="29.25" customHeight="1" x14ac:dyDescent="0.25">
      <c r="A262" s="108"/>
      <c r="B262" s="103"/>
      <c r="C262" s="10" t="s">
        <v>4</v>
      </c>
      <c r="D262" s="51">
        <v>0</v>
      </c>
      <c r="E262" s="51">
        <v>0</v>
      </c>
      <c r="F262" s="51">
        <v>0</v>
      </c>
      <c r="G262" s="51">
        <v>0</v>
      </c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</row>
    <row r="263" spans="1:80" s="18" customFormat="1" ht="37.5" customHeight="1" x14ac:dyDescent="0.25">
      <c r="A263" s="109"/>
      <c r="B263" s="103"/>
      <c r="C263" s="10" t="s">
        <v>6</v>
      </c>
      <c r="D263" s="51">
        <f>D260+D261+D262</f>
        <v>36152.58</v>
      </c>
      <c r="E263" s="51">
        <f>E260+E261+E262</f>
        <v>36152.58</v>
      </c>
      <c r="F263" s="51">
        <f>F260+F261+F262</f>
        <v>36152.58</v>
      </c>
      <c r="G263" s="51">
        <f t="shared" si="10"/>
        <v>100</v>
      </c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</row>
    <row r="264" spans="1:80" s="28" customFormat="1" ht="18" customHeight="1" x14ac:dyDescent="0.25">
      <c r="A264" s="124" t="s">
        <v>77</v>
      </c>
      <c r="B264" s="122" t="s">
        <v>35</v>
      </c>
      <c r="C264" s="9" t="s">
        <v>2</v>
      </c>
      <c r="D264" s="74">
        <f>D268+D272+D276</f>
        <v>27173559.600000001</v>
      </c>
      <c r="E264" s="41">
        <f>E268+E272+E276</f>
        <v>28506396.600000001</v>
      </c>
      <c r="F264" s="41">
        <f>F268+F272+F276</f>
        <v>28506396.600000001</v>
      </c>
      <c r="G264" s="41">
        <f t="shared" si="10"/>
        <v>100</v>
      </c>
      <c r="H264" s="26"/>
      <c r="I264" s="27"/>
      <c r="J264" s="27"/>
      <c r="K264" s="27"/>
      <c r="L264" s="27"/>
      <c r="M264" s="27"/>
      <c r="N264" s="27"/>
      <c r="O264" s="27"/>
      <c r="P264" s="27"/>
      <c r="Q264" s="27"/>
      <c r="R264" s="27"/>
      <c r="S264" s="27"/>
      <c r="T264" s="27"/>
      <c r="U264" s="27"/>
      <c r="V264" s="27"/>
      <c r="W264" s="27"/>
      <c r="X264" s="27"/>
      <c r="Y264" s="27"/>
      <c r="Z264" s="27"/>
      <c r="AA264" s="27"/>
      <c r="AB264" s="27"/>
      <c r="AC264" s="27"/>
      <c r="AD264" s="27"/>
      <c r="AE264" s="27"/>
      <c r="AF264" s="27"/>
      <c r="AG264" s="27"/>
      <c r="AH264" s="27"/>
      <c r="AI264" s="27"/>
      <c r="AJ264" s="27"/>
      <c r="AK264" s="27"/>
      <c r="AL264" s="27"/>
      <c r="AM264" s="27"/>
      <c r="AN264" s="27"/>
      <c r="AO264" s="27"/>
      <c r="AP264" s="27"/>
      <c r="AQ264" s="27"/>
      <c r="AR264" s="27"/>
      <c r="AS264" s="27"/>
      <c r="AT264" s="27"/>
      <c r="AU264" s="27"/>
      <c r="AV264" s="27"/>
      <c r="AW264" s="27"/>
      <c r="AX264" s="27"/>
      <c r="AY264" s="27"/>
      <c r="AZ264" s="27"/>
      <c r="BA264" s="27"/>
      <c r="BB264" s="27"/>
      <c r="BC264" s="27"/>
      <c r="BD264" s="27"/>
      <c r="BE264" s="27"/>
      <c r="BF264" s="27"/>
      <c r="BG264" s="27"/>
      <c r="BH264" s="27"/>
      <c r="BI264" s="27"/>
      <c r="BJ264" s="27"/>
      <c r="BK264" s="27"/>
      <c r="BL264" s="27"/>
      <c r="BM264" s="27"/>
      <c r="BN264" s="27"/>
      <c r="BO264" s="27"/>
      <c r="BP264" s="27"/>
      <c r="BQ264" s="27"/>
      <c r="BR264" s="27"/>
      <c r="BS264" s="27"/>
      <c r="BT264" s="27"/>
      <c r="BU264" s="27"/>
      <c r="BV264" s="27"/>
      <c r="BW264" s="27"/>
      <c r="BX264" s="27"/>
      <c r="BY264" s="27"/>
      <c r="BZ264" s="27"/>
      <c r="CA264" s="27"/>
      <c r="CB264" s="27"/>
    </row>
    <row r="265" spans="1:80" s="28" customFormat="1" ht="19.5" customHeight="1" x14ac:dyDescent="0.25">
      <c r="A265" s="124"/>
      <c r="B265" s="122"/>
      <c r="C265" s="9" t="s">
        <v>3</v>
      </c>
      <c r="D265" s="74">
        <f>D269+D273+D277</f>
        <v>20651420.399999999</v>
      </c>
      <c r="E265" s="41">
        <f>E269+E277+E273</f>
        <v>21133108.399999999</v>
      </c>
      <c r="F265" s="41">
        <f>F269+F277+F273</f>
        <v>21023730.449999999</v>
      </c>
      <c r="G265" s="41">
        <f t="shared" si="10"/>
        <v>99.482433213658254</v>
      </c>
      <c r="H265" s="26"/>
      <c r="I265" s="27"/>
      <c r="J265" s="27"/>
      <c r="K265" s="27"/>
      <c r="L265" s="27"/>
      <c r="M265" s="27"/>
      <c r="N265" s="27"/>
      <c r="O265" s="27"/>
      <c r="P265" s="27"/>
      <c r="Q265" s="27"/>
      <c r="R265" s="27"/>
      <c r="S265" s="27"/>
      <c r="T265" s="27"/>
      <c r="U265" s="27"/>
      <c r="V265" s="27"/>
      <c r="W265" s="27"/>
      <c r="X265" s="27"/>
      <c r="Y265" s="27"/>
      <c r="Z265" s="27"/>
      <c r="AA265" s="27"/>
      <c r="AB265" s="27"/>
      <c r="AC265" s="27"/>
      <c r="AD265" s="27"/>
      <c r="AE265" s="27"/>
      <c r="AF265" s="27"/>
      <c r="AG265" s="27"/>
      <c r="AH265" s="27"/>
      <c r="AI265" s="27"/>
      <c r="AJ265" s="27"/>
      <c r="AK265" s="27"/>
      <c r="AL265" s="27"/>
      <c r="AM265" s="27"/>
      <c r="AN265" s="27"/>
      <c r="AO265" s="27"/>
      <c r="AP265" s="27"/>
      <c r="AQ265" s="27"/>
      <c r="AR265" s="27"/>
      <c r="AS265" s="27"/>
      <c r="AT265" s="27"/>
      <c r="AU265" s="27"/>
      <c r="AV265" s="27"/>
      <c r="AW265" s="27"/>
      <c r="AX265" s="27"/>
      <c r="AY265" s="27"/>
      <c r="AZ265" s="27"/>
      <c r="BA265" s="27"/>
      <c r="BB265" s="27"/>
      <c r="BC265" s="27"/>
      <c r="BD265" s="27"/>
      <c r="BE265" s="27"/>
      <c r="BF265" s="27"/>
      <c r="BG265" s="27"/>
      <c r="BH265" s="27"/>
      <c r="BI265" s="27"/>
      <c r="BJ265" s="27"/>
      <c r="BK265" s="27"/>
      <c r="BL265" s="27"/>
      <c r="BM265" s="27"/>
      <c r="BN265" s="27"/>
      <c r="BO265" s="27"/>
      <c r="BP265" s="27"/>
      <c r="BQ265" s="27"/>
      <c r="BR265" s="27"/>
      <c r="BS265" s="27"/>
      <c r="BT265" s="27"/>
      <c r="BU265" s="27"/>
      <c r="BV265" s="27"/>
      <c r="BW265" s="27"/>
      <c r="BX265" s="27"/>
      <c r="BY265" s="27"/>
      <c r="BZ265" s="27"/>
      <c r="CA265" s="27"/>
      <c r="CB265" s="27"/>
    </row>
    <row r="266" spans="1:80" s="28" customFormat="1" ht="32.25" customHeight="1" x14ac:dyDescent="0.25">
      <c r="A266" s="124"/>
      <c r="B266" s="122"/>
      <c r="C266" s="9" t="s">
        <v>4</v>
      </c>
      <c r="D266" s="78">
        <f>D270+D274+D278</f>
        <v>0</v>
      </c>
      <c r="E266" s="59">
        <f>E270</f>
        <v>0</v>
      </c>
      <c r="F266" s="59">
        <f>F270</f>
        <v>0</v>
      </c>
      <c r="G266" s="59">
        <v>0</v>
      </c>
      <c r="H266" s="26"/>
      <c r="I266" s="27"/>
      <c r="J266" s="27"/>
      <c r="K266" s="27"/>
      <c r="L266" s="27"/>
      <c r="M266" s="27"/>
      <c r="N266" s="27"/>
      <c r="O266" s="27"/>
      <c r="P266" s="27"/>
      <c r="Q266" s="27"/>
      <c r="R266" s="27"/>
      <c r="S266" s="27"/>
      <c r="T266" s="27"/>
      <c r="U266" s="27"/>
      <c r="V266" s="27"/>
      <c r="W266" s="27"/>
      <c r="X266" s="27"/>
      <c r="Y266" s="27"/>
      <c r="Z266" s="27"/>
      <c r="AA266" s="27"/>
      <c r="AB266" s="27"/>
      <c r="AC266" s="27"/>
      <c r="AD266" s="27"/>
      <c r="AE266" s="27"/>
      <c r="AF266" s="27"/>
      <c r="AG266" s="27"/>
      <c r="AH266" s="27"/>
      <c r="AI266" s="27"/>
      <c r="AJ266" s="27"/>
      <c r="AK266" s="27"/>
      <c r="AL266" s="27"/>
      <c r="AM266" s="27"/>
      <c r="AN266" s="27"/>
      <c r="AO266" s="27"/>
      <c r="AP266" s="27"/>
      <c r="AQ266" s="27"/>
      <c r="AR266" s="27"/>
      <c r="AS266" s="27"/>
      <c r="AT266" s="27"/>
      <c r="AU266" s="27"/>
      <c r="AV266" s="27"/>
      <c r="AW266" s="27"/>
      <c r="AX266" s="27"/>
      <c r="AY266" s="27"/>
      <c r="AZ266" s="27"/>
      <c r="BA266" s="27"/>
      <c r="BB266" s="27"/>
      <c r="BC266" s="27"/>
      <c r="BD266" s="27"/>
      <c r="BE266" s="27"/>
      <c r="BF266" s="27"/>
      <c r="BG266" s="27"/>
      <c r="BH266" s="27"/>
      <c r="BI266" s="27"/>
      <c r="BJ266" s="27"/>
      <c r="BK266" s="27"/>
      <c r="BL266" s="27"/>
      <c r="BM266" s="27"/>
      <c r="BN266" s="27"/>
      <c r="BO266" s="27"/>
      <c r="BP266" s="27"/>
      <c r="BQ266" s="27"/>
      <c r="BR266" s="27"/>
      <c r="BS266" s="27"/>
      <c r="BT266" s="27"/>
      <c r="BU266" s="27"/>
      <c r="BV266" s="27"/>
      <c r="BW266" s="27"/>
      <c r="BX266" s="27"/>
      <c r="BY266" s="27"/>
      <c r="BZ266" s="27"/>
      <c r="CA266" s="27"/>
      <c r="CB266" s="27"/>
    </row>
    <row r="267" spans="1:80" s="28" customFormat="1" ht="31.5" customHeight="1" x14ac:dyDescent="0.25">
      <c r="A267" s="124"/>
      <c r="B267" s="122"/>
      <c r="C267" s="9" t="s">
        <v>6</v>
      </c>
      <c r="D267" s="78">
        <f>D264+D265+D266</f>
        <v>47824980</v>
      </c>
      <c r="E267" s="59">
        <f>E264+E265+E266</f>
        <v>49639505</v>
      </c>
      <c r="F267" s="59">
        <f>F264+F265+F266</f>
        <v>49530127.049999997</v>
      </c>
      <c r="G267" s="59">
        <f t="shared" si="10"/>
        <v>99.779655437740558</v>
      </c>
      <c r="H267" s="26"/>
      <c r="I267" s="27"/>
      <c r="J267" s="27"/>
      <c r="K267" s="27"/>
      <c r="L267" s="27"/>
      <c r="M267" s="27"/>
      <c r="N267" s="27"/>
      <c r="O267" s="27"/>
      <c r="P267" s="27"/>
      <c r="Q267" s="27"/>
      <c r="R267" s="27"/>
      <c r="S267" s="27"/>
      <c r="T267" s="27"/>
      <c r="U267" s="27"/>
      <c r="V267" s="27"/>
      <c r="W267" s="27"/>
      <c r="X267" s="27"/>
      <c r="Y267" s="27"/>
      <c r="Z267" s="27"/>
      <c r="AA267" s="27"/>
      <c r="AB267" s="27"/>
      <c r="AC267" s="27"/>
      <c r="AD267" s="27"/>
      <c r="AE267" s="27"/>
      <c r="AF267" s="27"/>
      <c r="AG267" s="27"/>
      <c r="AH267" s="27"/>
      <c r="AI267" s="27"/>
      <c r="AJ267" s="27"/>
      <c r="AK267" s="27"/>
      <c r="AL267" s="27"/>
      <c r="AM267" s="27"/>
      <c r="AN267" s="27"/>
      <c r="AO267" s="27"/>
      <c r="AP267" s="27"/>
      <c r="AQ267" s="27"/>
      <c r="AR267" s="27"/>
      <c r="AS267" s="27"/>
      <c r="AT267" s="27"/>
      <c r="AU267" s="27"/>
      <c r="AV267" s="27"/>
      <c r="AW267" s="27"/>
      <c r="AX267" s="27"/>
      <c r="AY267" s="27"/>
      <c r="AZ267" s="27"/>
      <c r="BA267" s="27"/>
      <c r="BB267" s="27"/>
      <c r="BC267" s="27"/>
      <c r="BD267" s="27"/>
      <c r="BE267" s="27"/>
      <c r="BF267" s="27"/>
      <c r="BG267" s="27"/>
      <c r="BH267" s="27"/>
      <c r="BI267" s="27"/>
      <c r="BJ267" s="27"/>
      <c r="BK267" s="27"/>
      <c r="BL267" s="27"/>
      <c r="BM267" s="27"/>
      <c r="BN267" s="27"/>
      <c r="BO267" s="27"/>
      <c r="BP267" s="27"/>
      <c r="BQ267" s="27"/>
      <c r="BR267" s="27"/>
      <c r="BS267" s="27"/>
      <c r="BT267" s="27"/>
      <c r="BU267" s="27"/>
      <c r="BV267" s="27"/>
      <c r="BW267" s="27"/>
      <c r="BX267" s="27"/>
      <c r="BY267" s="27"/>
      <c r="BZ267" s="27"/>
      <c r="CA267" s="27"/>
      <c r="CB267" s="27"/>
    </row>
    <row r="268" spans="1:80" s="18" customFormat="1" ht="17.25" customHeight="1" x14ac:dyDescent="0.25">
      <c r="A268" s="107" t="s">
        <v>43</v>
      </c>
      <c r="B268" s="107" t="s">
        <v>24</v>
      </c>
      <c r="C268" s="12" t="s">
        <v>2</v>
      </c>
      <c r="D268" s="162">
        <v>0</v>
      </c>
      <c r="E268" s="162">
        <v>0</v>
      </c>
      <c r="F268" s="162">
        <v>0</v>
      </c>
      <c r="G268" s="51">
        <v>0</v>
      </c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</row>
    <row r="269" spans="1:80" s="18" customFormat="1" ht="18.75" customHeight="1" x14ac:dyDescent="0.25">
      <c r="A269" s="108"/>
      <c r="B269" s="108"/>
      <c r="C269" s="10" t="s">
        <v>3</v>
      </c>
      <c r="D269" s="43">
        <v>20308940</v>
      </c>
      <c r="E269" s="155">
        <v>20677165</v>
      </c>
      <c r="F269" s="155">
        <v>20567787.050000001</v>
      </c>
      <c r="G269" s="51">
        <f t="shared" si="10"/>
        <v>99.471020567858318</v>
      </c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</row>
    <row r="270" spans="1:80" s="18" customFormat="1" ht="30.75" customHeight="1" x14ac:dyDescent="0.25">
      <c r="A270" s="108"/>
      <c r="B270" s="108"/>
      <c r="C270" s="10" t="s">
        <v>4</v>
      </c>
      <c r="D270" s="51">
        <v>0</v>
      </c>
      <c r="E270" s="51">
        <v>0</v>
      </c>
      <c r="F270" s="51">
        <v>0</v>
      </c>
      <c r="G270" s="51">
        <v>0</v>
      </c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</row>
    <row r="271" spans="1:80" s="18" customFormat="1" ht="40.5" customHeight="1" x14ac:dyDescent="0.25">
      <c r="A271" s="109"/>
      <c r="B271" s="109"/>
      <c r="C271" s="39" t="s">
        <v>6</v>
      </c>
      <c r="D271" s="58">
        <f>D268+D269+D270</f>
        <v>20308940</v>
      </c>
      <c r="E271" s="58">
        <f>E268+E269+E270</f>
        <v>20677165</v>
      </c>
      <c r="F271" s="58">
        <f>F268+F269+F270</f>
        <v>20567787.050000001</v>
      </c>
      <c r="G271" s="51">
        <f t="shared" si="10"/>
        <v>99.471020567858318</v>
      </c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</row>
    <row r="272" spans="1:80" s="18" customFormat="1" ht="24.75" customHeight="1" x14ac:dyDescent="0.25">
      <c r="A272" s="107" t="s">
        <v>83</v>
      </c>
      <c r="B272" s="107" t="s">
        <v>24</v>
      </c>
      <c r="C272" s="40" t="s">
        <v>2</v>
      </c>
      <c r="D272" s="58">
        <v>27173559.600000001</v>
      </c>
      <c r="E272" s="58">
        <f>27173559.6+1332837</f>
        <v>28506396.600000001</v>
      </c>
      <c r="F272" s="58">
        <f>27173559.6+1332837</f>
        <v>28506396.600000001</v>
      </c>
      <c r="G272" s="51">
        <f t="shared" si="10"/>
        <v>100</v>
      </c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</row>
    <row r="273" spans="1:36" s="18" customFormat="1" ht="24.75" customHeight="1" x14ac:dyDescent="0.25">
      <c r="A273" s="108"/>
      <c r="B273" s="108"/>
      <c r="C273" s="39" t="s">
        <v>3</v>
      </c>
      <c r="D273" s="58">
        <v>274480.40000000002</v>
      </c>
      <c r="E273" s="58">
        <f>274480.4+13463</f>
        <v>287943.40000000002</v>
      </c>
      <c r="F273" s="58">
        <f>274480.4+13463</f>
        <v>287943.40000000002</v>
      </c>
      <c r="G273" s="51">
        <f t="shared" si="10"/>
        <v>100</v>
      </c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</row>
    <row r="274" spans="1:36" s="18" customFormat="1" ht="32.25" customHeight="1" x14ac:dyDescent="0.25">
      <c r="A274" s="108"/>
      <c r="B274" s="108"/>
      <c r="C274" s="39" t="s">
        <v>4</v>
      </c>
      <c r="D274" s="58">
        <v>0</v>
      </c>
      <c r="E274" s="58">
        <v>0</v>
      </c>
      <c r="F274" s="58">
        <v>0</v>
      </c>
      <c r="G274" s="51">
        <v>0</v>
      </c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</row>
    <row r="275" spans="1:36" s="18" customFormat="1" ht="125.25" customHeight="1" x14ac:dyDescent="0.25">
      <c r="A275" s="109"/>
      <c r="B275" s="109"/>
      <c r="C275" s="60" t="s">
        <v>6</v>
      </c>
      <c r="D275" s="58">
        <f>D272+D273+D274</f>
        <v>27448040</v>
      </c>
      <c r="E275" s="58">
        <f>E272+E273+E274</f>
        <v>28794340</v>
      </c>
      <c r="F275" s="58">
        <f>F272+F273+F274</f>
        <v>28794340</v>
      </c>
      <c r="G275" s="51">
        <f t="shared" si="10"/>
        <v>100</v>
      </c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</row>
    <row r="276" spans="1:36" s="18" customFormat="1" ht="20.25" customHeight="1" x14ac:dyDescent="0.25">
      <c r="A276" s="99" t="s">
        <v>81</v>
      </c>
      <c r="B276" s="125" t="s">
        <v>24</v>
      </c>
      <c r="C276" s="35" t="s">
        <v>2</v>
      </c>
      <c r="D276" s="58">
        <v>0</v>
      </c>
      <c r="E276" s="58">
        <v>0</v>
      </c>
      <c r="F276" s="58">
        <v>0</v>
      </c>
      <c r="G276" s="51">
        <v>0</v>
      </c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</row>
    <row r="277" spans="1:36" s="18" customFormat="1" ht="20.25" customHeight="1" x14ac:dyDescent="0.25">
      <c r="A277" s="100"/>
      <c r="B277" s="126"/>
      <c r="C277" s="35" t="s">
        <v>3</v>
      </c>
      <c r="D277" s="58">
        <v>68000</v>
      </c>
      <c r="E277" s="58">
        <v>168000</v>
      </c>
      <c r="F277" s="58">
        <v>168000</v>
      </c>
      <c r="G277" s="51">
        <f t="shared" si="10"/>
        <v>100</v>
      </c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</row>
    <row r="278" spans="1:36" s="18" customFormat="1" ht="31.5" customHeight="1" x14ac:dyDescent="0.25">
      <c r="A278" s="100"/>
      <c r="B278" s="126"/>
      <c r="C278" s="35" t="s">
        <v>4</v>
      </c>
      <c r="D278" s="58">
        <v>0</v>
      </c>
      <c r="E278" s="58">
        <v>0</v>
      </c>
      <c r="F278" s="58">
        <v>0</v>
      </c>
      <c r="G278" s="51">
        <v>0</v>
      </c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</row>
    <row r="279" spans="1:36" s="18" customFormat="1" ht="31.5" customHeight="1" x14ac:dyDescent="0.25">
      <c r="A279" s="101"/>
      <c r="B279" s="127"/>
      <c r="C279" s="37" t="s">
        <v>6</v>
      </c>
      <c r="D279" s="58">
        <f>D276+D277+D278</f>
        <v>68000</v>
      </c>
      <c r="E279" s="58">
        <f>E276+E277+E278</f>
        <v>168000</v>
      </c>
      <c r="F279" s="58">
        <f>F276+F277+F278</f>
        <v>168000</v>
      </c>
      <c r="G279" s="51">
        <f t="shared" si="10"/>
        <v>100</v>
      </c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</row>
    <row r="280" spans="1:36" s="30" customFormat="1" x14ac:dyDescent="0.25">
      <c r="A280" s="116" t="s">
        <v>9</v>
      </c>
      <c r="B280" s="123"/>
      <c r="C280" s="14" t="s">
        <v>2</v>
      </c>
      <c r="D280" s="88">
        <f>D8+D64+D84+D108+D148+D208+D248+D264</f>
        <v>179688400.49000001</v>
      </c>
      <c r="E280" s="49">
        <f>E8+E84+E108+E148+E208+E248+E264+E64</f>
        <v>430757372.08000004</v>
      </c>
      <c r="F280" s="49">
        <f>F8+F84+F108+F148+F208+F248+F264+F64</f>
        <v>424974958.94000006</v>
      </c>
      <c r="G280" s="49">
        <f t="shared" si="10"/>
        <v>98.657617137907948</v>
      </c>
    </row>
    <row r="281" spans="1:36" s="30" customFormat="1" x14ac:dyDescent="0.25">
      <c r="A281" s="117"/>
      <c r="B281" s="123"/>
      <c r="C281" s="14" t="s">
        <v>3</v>
      </c>
      <c r="D281" s="88">
        <f>D9+D65+D85+D109+D149+D209+D249+D265</f>
        <v>125045662.61000001</v>
      </c>
      <c r="E281" s="49">
        <f>E9+E85+E109+E149+E209+E249+E265+E65</f>
        <v>171350364.53999999</v>
      </c>
      <c r="F281" s="49">
        <f>F9+F85+F109+F149+F209+F249+F265+F65</f>
        <v>163544109.94999999</v>
      </c>
      <c r="G281" s="49">
        <f t="shared" ref="G281:G283" si="13">F281/E281*100</f>
        <v>95.444273135364284</v>
      </c>
    </row>
    <row r="282" spans="1:36" s="30" customFormat="1" ht="31.5" x14ac:dyDescent="0.25">
      <c r="A282" s="117"/>
      <c r="B282" s="123"/>
      <c r="C282" s="29" t="s">
        <v>4</v>
      </c>
      <c r="D282" s="89">
        <v>0</v>
      </c>
      <c r="E282" s="50">
        <f>E10+E86+E110+E210+E250+E266+E66</f>
        <v>3000000</v>
      </c>
      <c r="F282" s="50">
        <f>F10+F86+F110+F210+F250+F266+F66</f>
        <v>0</v>
      </c>
      <c r="G282" s="49">
        <v>0</v>
      </c>
    </row>
    <row r="283" spans="1:36" s="30" customFormat="1" ht="18.75" customHeight="1" x14ac:dyDescent="0.25">
      <c r="A283" s="118"/>
      <c r="B283" s="123"/>
      <c r="C283" s="14" t="s">
        <v>12</v>
      </c>
      <c r="D283" s="88">
        <f>D280+D281+D282</f>
        <v>304734063.10000002</v>
      </c>
      <c r="E283" s="49">
        <f>E280+E281+E282</f>
        <v>605107736.62</v>
      </c>
      <c r="F283" s="49">
        <f>F280+F281+F282</f>
        <v>588519068.8900001</v>
      </c>
      <c r="G283" s="49">
        <f t="shared" si="13"/>
        <v>97.25855963722087</v>
      </c>
    </row>
    <row r="287" spans="1:36" x14ac:dyDescent="0.25">
      <c r="E287" s="5"/>
      <c r="F287" s="5"/>
      <c r="G287" s="5"/>
    </row>
  </sheetData>
  <mergeCells count="146">
    <mergeCell ref="B168:B171"/>
    <mergeCell ref="A168:A171"/>
    <mergeCell ref="A240:A243"/>
    <mergeCell ref="B240:B243"/>
    <mergeCell ref="B116:B119"/>
    <mergeCell ref="B120:B123"/>
    <mergeCell ref="A136:A139"/>
    <mergeCell ref="B96:B99"/>
    <mergeCell ref="B132:B135"/>
    <mergeCell ref="B112:B115"/>
    <mergeCell ref="B128:B131"/>
    <mergeCell ref="A132:A135"/>
    <mergeCell ref="A124:A127"/>
    <mergeCell ref="A116:A119"/>
    <mergeCell ref="B124:B127"/>
    <mergeCell ref="A120:A123"/>
    <mergeCell ref="A112:A115"/>
    <mergeCell ref="A104:A107"/>
    <mergeCell ref="A108:A111"/>
    <mergeCell ref="A148:A151"/>
    <mergeCell ref="A128:A131"/>
    <mergeCell ref="B140:B143"/>
    <mergeCell ref="B152:B155"/>
    <mergeCell ref="A164:A167"/>
    <mergeCell ref="A160:A163"/>
    <mergeCell ref="A176:A179"/>
    <mergeCell ref="A208:A211"/>
    <mergeCell ref="B184:B187"/>
    <mergeCell ref="A188:A191"/>
    <mergeCell ref="A152:A155"/>
    <mergeCell ref="B136:B139"/>
    <mergeCell ref="B188:B191"/>
    <mergeCell ref="B208:B211"/>
    <mergeCell ref="A140:A143"/>
    <mergeCell ref="A156:A159"/>
    <mergeCell ref="B156:B159"/>
    <mergeCell ref="B148:B151"/>
    <mergeCell ref="B160:B163"/>
    <mergeCell ref="B172:B175"/>
    <mergeCell ref="B164:B167"/>
    <mergeCell ref="A144:A147"/>
    <mergeCell ref="B144:B147"/>
    <mergeCell ref="A200:A203"/>
    <mergeCell ref="E1:G1"/>
    <mergeCell ref="E2:G2"/>
    <mergeCell ref="E3:G3"/>
    <mergeCell ref="A4:G4"/>
    <mergeCell ref="C6:C7"/>
    <mergeCell ref="A6:A7"/>
    <mergeCell ref="E6:G6"/>
    <mergeCell ref="A12:A15"/>
    <mergeCell ref="B8:B11"/>
    <mergeCell ref="A8:A11"/>
    <mergeCell ref="B6:B7"/>
    <mergeCell ref="B12:B15"/>
    <mergeCell ref="B32:B35"/>
    <mergeCell ref="B84:B87"/>
    <mergeCell ref="B108:B111"/>
    <mergeCell ref="B36:B39"/>
    <mergeCell ref="B48:B51"/>
    <mergeCell ref="B44:B47"/>
    <mergeCell ref="B104:B107"/>
    <mergeCell ref="A32:A35"/>
    <mergeCell ref="A16:A19"/>
    <mergeCell ref="B16:B19"/>
    <mergeCell ref="A20:A23"/>
    <mergeCell ref="B20:B23"/>
    <mergeCell ref="B28:B31"/>
    <mergeCell ref="B24:B27"/>
    <mergeCell ref="A28:A31"/>
    <mergeCell ref="A24:A27"/>
    <mergeCell ref="B92:B95"/>
    <mergeCell ref="B52:B55"/>
    <mergeCell ref="A88:A91"/>
    <mergeCell ref="B88:B91"/>
    <mergeCell ref="A52:A55"/>
    <mergeCell ref="B72:B75"/>
    <mergeCell ref="B76:B79"/>
    <mergeCell ref="B80:B83"/>
    <mergeCell ref="A60:A63"/>
    <mergeCell ref="B60:B63"/>
    <mergeCell ref="B100:B103"/>
    <mergeCell ref="A100:A103"/>
    <mergeCell ref="A36:A39"/>
    <mergeCell ref="A96:A99"/>
    <mergeCell ref="A84:A87"/>
    <mergeCell ref="A92:A95"/>
    <mergeCell ref="A56:A59"/>
    <mergeCell ref="A72:A75"/>
    <mergeCell ref="A76:A79"/>
    <mergeCell ref="A80:A83"/>
    <mergeCell ref="A40:A43"/>
    <mergeCell ref="B40:B43"/>
    <mergeCell ref="A44:A47"/>
    <mergeCell ref="A48:A51"/>
    <mergeCell ref="B56:B59"/>
    <mergeCell ref="A64:A67"/>
    <mergeCell ref="B64:B67"/>
    <mergeCell ref="A68:A71"/>
    <mergeCell ref="B68:B71"/>
    <mergeCell ref="A268:A271"/>
    <mergeCell ref="A256:A259"/>
    <mergeCell ref="A280:A283"/>
    <mergeCell ref="A248:A251"/>
    <mergeCell ref="A252:A255"/>
    <mergeCell ref="A244:A247"/>
    <mergeCell ref="B248:B251"/>
    <mergeCell ref="B280:B283"/>
    <mergeCell ref="B236:B239"/>
    <mergeCell ref="A264:A267"/>
    <mergeCell ref="B264:B267"/>
    <mergeCell ref="A276:A279"/>
    <mergeCell ref="B276:B279"/>
    <mergeCell ref="A236:A239"/>
    <mergeCell ref="A272:A275"/>
    <mergeCell ref="B272:B275"/>
    <mergeCell ref="A260:A263"/>
    <mergeCell ref="B260:B263"/>
    <mergeCell ref="B256:B259"/>
    <mergeCell ref="B244:B247"/>
    <mergeCell ref="B252:B255"/>
    <mergeCell ref="B268:B271"/>
    <mergeCell ref="A232:A235"/>
    <mergeCell ref="B232:B235"/>
    <mergeCell ref="B212:B215"/>
    <mergeCell ref="B180:B183"/>
    <mergeCell ref="B176:B179"/>
    <mergeCell ref="A172:A175"/>
    <mergeCell ref="B224:B227"/>
    <mergeCell ref="A216:A219"/>
    <mergeCell ref="A224:A227"/>
    <mergeCell ref="A204:A207"/>
    <mergeCell ref="B204:B207"/>
    <mergeCell ref="A196:A199"/>
    <mergeCell ref="B196:B199"/>
    <mergeCell ref="A212:A215"/>
    <mergeCell ref="A184:A187"/>
    <mergeCell ref="A192:A195"/>
    <mergeCell ref="B192:B195"/>
    <mergeCell ref="A228:A231"/>
    <mergeCell ref="A180:A183"/>
    <mergeCell ref="A220:A223"/>
    <mergeCell ref="B220:B223"/>
    <mergeCell ref="B228:B231"/>
    <mergeCell ref="B216:B219"/>
    <mergeCell ref="B200:B203"/>
  </mergeCells>
  <phoneticPr fontId="0" type="noConversion"/>
  <pageMargins left="0.62992125984251968" right="0.19685039370078741" top="0.11811023622047245" bottom="0.15748031496062992" header="0.11811023622047245" footer="0.11811023622047245"/>
  <pageSetup paperSize="9" scale="64" fitToWidth="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8</vt:lpstr>
      <vt:lpstr>'Таблица 8'!Заголовки_для_печати</vt:lpstr>
      <vt:lpstr>'Таблица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2023-11-28T11:56:48Z</cp:lastPrinted>
  <dcterms:created xsi:type="dcterms:W3CDTF">2011-06-15T13:58:56Z</dcterms:created>
  <dcterms:modified xsi:type="dcterms:W3CDTF">2025-02-11T12:37:12Z</dcterms:modified>
</cp:coreProperties>
</file>