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002 Администрация\МУН ПРОГР АДМ (002) на 2023-2025 изм. от 09.12.22 №639-П\"/>
    </mc:Choice>
  </mc:AlternateContent>
  <xr:revisionPtr revIDLastSave="0" documentId="13_ncr:1_{1692DF11-5DCF-4C82-BA33-B5C4F8AD56D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externalReferences>
    <externalReference r:id="rId2"/>
  </externalReferences>
  <definedNames>
    <definedName name="_xlnm.Print_Titles" localSheetId="0">'Таблица 8'!$6:$7</definedName>
    <definedName name="_xlnm.Print_Area" localSheetId="0">'Таблица 8'!$A$1:$G$247</definedName>
  </definedNames>
  <calcPr calcId="181029"/>
</workbook>
</file>

<file path=xl/calcChain.xml><?xml version="1.0" encoding="utf-8"?>
<calcChain xmlns="http://schemas.openxmlformats.org/spreadsheetml/2006/main">
  <c r="F153" i="1" l="1"/>
  <c r="E153" i="1"/>
  <c r="D153" i="1"/>
  <c r="F149" i="1"/>
  <c r="E149" i="1"/>
  <c r="D149" i="1"/>
  <c r="F9" i="1"/>
  <c r="F8" i="1"/>
  <c r="D8" i="1"/>
  <c r="D9" i="1"/>
  <c r="F11" i="1" l="1"/>
  <c r="E81" i="1"/>
  <c r="F81" i="1"/>
  <c r="E80" i="1"/>
  <c r="F80" i="1"/>
  <c r="E101" i="1"/>
  <c r="F101" i="1"/>
  <c r="E100" i="1"/>
  <c r="F100" i="1"/>
  <c r="E137" i="1"/>
  <c r="F137" i="1"/>
  <c r="E136" i="1"/>
  <c r="F136" i="1"/>
  <c r="D136" i="1"/>
  <c r="F183" i="1"/>
  <c r="E183" i="1"/>
  <c r="D183" i="1"/>
  <c r="B180" i="1"/>
  <c r="C180" i="1"/>
  <c r="C181" i="1"/>
  <c r="C182" i="1"/>
  <c r="C183" i="1"/>
  <c r="F164" i="1" l="1"/>
  <c r="E164" i="1"/>
  <c r="E168" i="1" l="1"/>
  <c r="F168" i="1"/>
  <c r="D168" i="1"/>
  <c r="D184" i="1"/>
  <c r="E232" i="1"/>
  <c r="D232" i="1"/>
  <c r="D220" i="1" s="1"/>
  <c r="D177" i="1"/>
  <c r="D137" i="1" s="1"/>
  <c r="E237" i="1"/>
  <c r="F237" i="1"/>
  <c r="D238" i="1"/>
  <c r="D237" i="1"/>
  <c r="D236" i="1"/>
  <c r="E222" i="1"/>
  <c r="F222" i="1"/>
  <c r="D222" i="1"/>
  <c r="E221" i="1"/>
  <c r="F221" i="1"/>
  <c r="D221" i="1"/>
  <c r="F220" i="1"/>
  <c r="E220" i="1"/>
  <c r="E216" i="1"/>
  <c r="F216" i="1"/>
  <c r="D216" i="1"/>
  <c r="F148" i="1"/>
  <c r="E148" i="1"/>
  <c r="D148" i="1"/>
  <c r="D100" i="1"/>
  <c r="D81" i="1"/>
  <c r="D80" i="1"/>
  <c r="E99" i="1"/>
  <c r="F99" i="1"/>
  <c r="D99" i="1"/>
  <c r="C96" i="1"/>
  <c r="C97" i="1"/>
  <c r="C98" i="1"/>
  <c r="C99" i="1"/>
  <c r="B96" i="1"/>
  <c r="E61" i="1"/>
  <c r="F61" i="1"/>
  <c r="E60" i="1"/>
  <c r="F60" i="1"/>
  <c r="D61" i="1"/>
  <c r="D60" i="1"/>
  <c r="F56" i="1"/>
  <c r="E56" i="1"/>
  <c r="E8" i="1" s="1"/>
  <c r="E57" i="1"/>
  <c r="E9" i="1" s="1"/>
  <c r="D59" i="1"/>
  <c r="B56" i="1"/>
  <c r="C57" i="1"/>
  <c r="C58" i="1"/>
  <c r="C59" i="1"/>
  <c r="D43" i="1"/>
  <c r="E11" i="1" l="1"/>
  <c r="E59" i="1"/>
  <c r="F59" i="1"/>
  <c r="D231" i="1" l="1"/>
  <c r="E187" i="1" l="1"/>
  <c r="F187" i="1"/>
  <c r="D187" i="1" l="1"/>
  <c r="E102" i="1"/>
  <c r="F102" i="1"/>
  <c r="D101" i="1"/>
  <c r="E10" i="1"/>
  <c r="F10" i="1"/>
  <c r="F39" i="1"/>
  <c r="E39" i="1"/>
  <c r="D39" i="1"/>
  <c r="E82" i="1"/>
  <c r="F82" i="1"/>
  <c r="D82" i="1"/>
  <c r="F87" i="1"/>
  <c r="E87" i="1"/>
  <c r="D87" i="1"/>
  <c r="F127" i="1"/>
  <c r="E127" i="1"/>
  <c r="D127" i="1"/>
  <c r="F135" i="1"/>
  <c r="E135" i="1"/>
  <c r="D135" i="1"/>
  <c r="D102" i="1"/>
  <c r="E138" i="1"/>
  <c r="E139" i="1" s="1"/>
  <c r="F138" i="1"/>
  <c r="F139" i="1" s="1"/>
  <c r="D138" i="1"/>
  <c r="E188" i="1" l="1"/>
  <c r="F188" i="1"/>
  <c r="E189" i="1"/>
  <c r="E245" i="1" s="1"/>
  <c r="F189" i="1"/>
  <c r="F245" i="1" s="1"/>
  <c r="E190" i="1"/>
  <c r="F190" i="1"/>
  <c r="D188" i="1"/>
  <c r="D244" i="1" s="1"/>
  <c r="F235" i="1" l="1"/>
  <c r="E235" i="1"/>
  <c r="D235" i="1"/>
  <c r="E236" i="1"/>
  <c r="E244" i="1" s="1"/>
  <c r="F236" i="1"/>
  <c r="F244" i="1" s="1"/>
  <c r="E238" i="1"/>
  <c r="F238" i="1"/>
  <c r="F79" i="1"/>
  <c r="E79" i="1"/>
  <c r="D79" i="1"/>
  <c r="F75" i="1"/>
  <c r="E75" i="1"/>
  <c r="D75" i="1"/>
  <c r="F71" i="1"/>
  <c r="E71" i="1"/>
  <c r="D71" i="1"/>
  <c r="F67" i="1"/>
  <c r="E67" i="1"/>
  <c r="D67" i="1"/>
  <c r="F62" i="1"/>
  <c r="E62" i="1"/>
  <c r="D62" i="1"/>
  <c r="E246" i="1" l="1"/>
  <c r="F246" i="1"/>
  <c r="F239" i="1"/>
  <c r="E239" i="1"/>
  <c r="E63" i="1"/>
  <c r="D63" i="1"/>
  <c r="F63" i="1"/>
  <c r="E203" i="1" l="1"/>
  <c r="D203" i="1"/>
  <c r="F203" i="1" l="1"/>
  <c r="D10" i="1"/>
  <c r="E151" i="1" l="1"/>
  <c r="F151" i="1"/>
  <c r="D151" i="1"/>
  <c r="E167" i="1" l="1"/>
  <c r="F167" i="1"/>
  <c r="D167" i="1"/>
  <c r="F143" i="1" l="1"/>
  <c r="E143" i="1"/>
  <c r="D143" i="1"/>
  <c r="D189" i="1" l="1"/>
  <c r="D245" i="1" s="1"/>
  <c r="D131" i="1"/>
  <c r="D95" i="1" l="1"/>
  <c r="E95" i="1"/>
  <c r="F95" i="1"/>
  <c r="D91" i="1" l="1"/>
  <c r="E55" i="1" l="1"/>
  <c r="F55" i="1"/>
  <c r="D55" i="1"/>
  <c r="F159" i="1" l="1"/>
  <c r="E159" i="1"/>
  <c r="D159" i="1"/>
  <c r="F155" i="1"/>
  <c r="E155" i="1"/>
  <c r="D155" i="1"/>
  <c r="F179" i="1"/>
  <c r="E179" i="1"/>
  <c r="D179" i="1"/>
  <c r="F175" i="1"/>
  <c r="E175" i="1"/>
  <c r="D175" i="1"/>
  <c r="F171" i="1"/>
  <c r="E171" i="1"/>
  <c r="D171" i="1"/>
  <c r="F163" i="1"/>
  <c r="E163" i="1"/>
  <c r="D163" i="1"/>
  <c r="F131" i="1"/>
  <c r="E131" i="1"/>
  <c r="F119" i="1"/>
  <c r="E119" i="1"/>
  <c r="D119" i="1"/>
  <c r="F123" i="1"/>
  <c r="E123" i="1"/>
  <c r="D123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1" i="1"/>
  <c r="F91" i="1"/>
  <c r="E107" i="1"/>
  <c r="F107" i="1"/>
  <c r="E111" i="1"/>
  <c r="F111" i="1"/>
  <c r="E115" i="1"/>
  <c r="F115" i="1"/>
  <c r="E147" i="1"/>
  <c r="F147" i="1"/>
  <c r="E195" i="1"/>
  <c r="F195" i="1"/>
  <c r="E199" i="1"/>
  <c r="F199" i="1"/>
  <c r="E211" i="1"/>
  <c r="F211" i="1"/>
  <c r="E215" i="1"/>
  <c r="F215" i="1"/>
  <c r="E219" i="1"/>
  <c r="F219" i="1"/>
  <c r="E227" i="1"/>
  <c r="F227" i="1"/>
  <c r="E231" i="1"/>
  <c r="F231" i="1"/>
  <c r="E243" i="1"/>
  <c r="F243" i="1"/>
  <c r="D111" i="1"/>
  <c r="D147" i="1"/>
  <c r="D190" i="1"/>
  <c r="D246" i="1" s="1"/>
  <c r="D31" i="1"/>
  <c r="D227" i="1"/>
  <c r="D219" i="1"/>
  <c r="D215" i="1"/>
  <c r="D199" i="1"/>
  <c r="D23" i="1"/>
  <c r="D195" i="1"/>
  <c r="D115" i="1"/>
  <c r="D107" i="1"/>
  <c r="D19" i="1"/>
  <c r="D15" i="1"/>
  <c r="D211" i="1"/>
  <c r="D243" i="1"/>
  <c r="D207" i="1"/>
  <c r="E207" i="1"/>
  <c r="F207" i="1"/>
  <c r="D247" i="1" l="1"/>
  <c r="E247" i="1"/>
  <c r="F191" i="1"/>
  <c r="E223" i="1"/>
  <c r="E191" i="1"/>
  <c r="E103" i="1"/>
  <c r="E83" i="1"/>
  <c r="D223" i="1"/>
  <c r="D103" i="1"/>
  <c r="D83" i="1"/>
  <c r="D191" i="1"/>
  <c r="F223" i="1"/>
  <c r="F83" i="1"/>
  <c r="D11" i="1"/>
  <c r="F103" i="1"/>
  <c r="D139" i="1"/>
  <c r="D239" i="1"/>
  <c r="F24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<sst xmlns="http://schemas.openxmlformats.org/spreadsheetml/2006/main" count="405" uniqueCount="127">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</sst>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7" fillId="0" borderId="2" xfId="0" applyNumberFormat="1" applyFont="1" applyFill="1" applyBorder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9;%20&#1053;%20&#1048;%20&#1062;%20&#1048;%20&#1055;%20&#1040;%20&#1051;%20&#1068;%20&#1053;%20&#1067;%20&#1045;%20%20%20%20&#1055;%20&#1056;%20&#1054;%20&#1043;%20&#1056;%20&#1040;%20&#1052;%20&#1052;%20&#1067;%20(&#1041;&#1070;&#1044;&#1046;&#1045;&#1058;)/2023-2025&#1075;&#1086;&#1076;/&#1089;&#1086;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ИЖ"/>
      <sheetName val="БДДС "/>
      <sheetName val="ФОТ"/>
      <sheetName val="223"/>
      <sheetName val="ДФ на 2022"/>
      <sheetName val="223 общ"/>
      <sheetName val="субсидии соф"/>
      <sheetName val="субсидии соф 2022"/>
      <sheetName val="2023-2025 СО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J8">
            <v>1517869</v>
          </cell>
        </row>
        <row r="9">
          <cell r="J9">
            <v>114248.20430107527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51"/>
  <sheetViews>
    <sheetView tabSelected="1" view="pageBreakPreview" zoomScaleNormal="90" zoomScaleSheetLayoutView="100" workbookViewId="0">
      <pane ySplit="7" topLeftCell="A243" activePane="bottomLeft" state="frozen"/>
      <selection pane="bottomLeft" activeCell="D227" sqref="D227:F235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104" t="s">
        <v>114</v>
      </c>
      <c r="E1" s="104"/>
      <c r="F1" s="104"/>
      <c r="G1" s="104"/>
    </row>
    <row r="2" spans="1:36" ht="18.75" customHeight="1" x14ac:dyDescent="0.25">
      <c r="A2" s="1"/>
      <c r="B2" s="1"/>
      <c r="C2" s="1"/>
      <c r="D2" s="104" t="s">
        <v>8</v>
      </c>
      <c r="E2" s="104"/>
      <c r="F2" s="104"/>
      <c r="G2" s="104"/>
    </row>
    <row r="3" spans="1:36" ht="39" customHeight="1" x14ac:dyDescent="0.25">
      <c r="A3" s="6"/>
      <c r="B3" s="1"/>
      <c r="C3" s="1"/>
      <c r="D3" s="105" t="s">
        <v>115</v>
      </c>
      <c r="E3" s="105"/>
      <c r="F3" s="105"/>
      <c r="G3" s="105"/>
      <c r="K3" s="9"/>
    </row>
    <row r="4" spans="1:36" ht="38.25" customHeight="1" x14ac:dyDescent="0.25">
      <c r="A4" s="106" t="s">
        <v>123</v>
      </c>
      <c r="B4" s="106"/>
      <c r="C4" s="106"/>
      <c r="D4" s="106"/>
      <c r="E4" s="106"/>
      <c r="F4" s="106"/>
      <c r="G4" s="106"/>
    </row>
    <row r="5" spans="1:36" ht="12.75" customHeight="1" x14ac:dyDescent="0.25">
      <c r="A5" s="2"/>
      <c r="B5" s="2"/>
      <c r="C5" s="2"/>
      <c r="E5" s="2"/>
      <c r="F5" s="2"/>
      <c r="G5" s="7" t="s">
        <v>23</v>
      </c>
    </row>
    <row r="6" spans="1:36" ht="38.25" customHeight="1" x14ac:dyDescent="0.25">
      <c r="A6" s="107" t="s">
        <v>9</v>
      </c>
      <c r="B6" s="107" t="s">
        <v>0</v>
      </c>
      <c r="C6" s="107" t="s">
        <v>1</v>
      </c>
      <c r="D6" s="109" t="s">
        <v>56</v>
      </c>
      <c r="E6" s="109"/>
      <c r="F6" s="109"/>
      <c r="G6" s="107" t="s">
        <v>2</v>
      </c>
    </row>
    <row r="7" spans="1:36" ht="64.5" customHeight="1" x14ac:dyDescent="0.25">
      <c r="A7" s="107"/>
      <c r="B7" s="107"/>
      <c r="C7" s="107"/>
      <c r="D7" s="10" t="s">
        <v>84</v>
      </c>
      <c r="E7" s="10" t="s">
        <v>91</v>
      </c>
      <c r="F7" s="10" t="s">
        <v>105</v>
      </c>
      <c r="G7" s="108"/>
      <c r="V7" s="3" t="s">
        <v>75</v>
      </c>
    </row>
    <row r="8" spans="1:36" s="20" customFormat="1" ht="19.5" customHeight="1" x14ac:dyDescent="0.25">
      <c r="A8" s="92" t="s">
        <v>120</v>
      </c>
      <c r="B8" s="92" t="s">
        <v>12</v>
      </c>
      <c r="C8" s="11" t="s">
        <v>3</v>
      </c>
      <c r="D8" s="19">
        <f>D12+D16+D20+D24+D28+D32+D40+D44+D48+D52+D56+D36</f>
        <v>2641391.2000000002</v>
      </c>
      <c r="E8" s="19">
        <f t="shared" ref="E8:F8" si="0">E12+E16+E20+E24+E28+E32+E40+E44+E48+E52+E56+E36</f>
        <v>3779397.2</v>
      </c>
      <c r="F8" s="19">
        <f t="shared" si="0"/>
        <v>4476914.01</v>
      </c>
      <c r="G8" s="92"/>
    </row>
    <row r="9" spans="1:36" s="20" customFormat="1" ht="21" customHeight="1" x14ac:dyDescent="0.25">
      <c r="A9" s="92"/>
      <c r="B9" s="92"/>
      <c r="C9" s="11" t="s">
        <v>4</v>
      </c>
      <c r="D9" s="19">
        <f>D13+D17+D25+D33+D45+D21+D41+D49+D29+D53+D57+D37</f>
        <v>20151357.640000001</v>
      </c>
      <c r="E9" s="19">
        <f t="shared" ref="E9:F9" si="1">E13+E17+E25+E33+E45+E21+E41+E49+E29+E53+E57+E37</f>
        <v>18980300.204301074</v>
      </c>
      <c r="F9" s="19">
        <f t="shared" si="1"/>
        <v>18466720.530000001</v>
      </c>
      <c r="G9" s="92"/>
    </row>
    <row r="10" spans="1:36" s="20" customFormat="1" ht="31.5" customHeight="1" x14ac:dyDescent="0.25">
      <c r="A10" s="92"/>
      <c r="B10" s="92"/>
      <c r="C10" s="11" t="s">
        <v>5</v>
      </c>
      <c r="D10" s="19">
        <f>D14+D18+D22+D26+D30+D42+D50+D46+D54</f>
        <v>0</v>
      </c>
      <c r="E10" s="19">
        <f t="shared" ref="E10:F10" si="2">E14+E18+E22+E26+E30+E42+E50+E46+E54</f>
        <v>0</v>
      </c>
      <c r="F10" s="19">
        <f t="shared" si="2"/>
        <v>0</v>
      </c>
      <c r="G10" s="92"/>
    </row>
    <row r="11" spans="1:36" s="20" customFormat="1" ht="32.25" customHeight="1" x14ac:dyDescent="0.25">
      <c r="A11" s="92"/>
      <c r="B11" s="92"/>
      <c r="C11" s="11" t="s">
        <v>6</v>
      </c>
      <c r="D11" s="19">
        <f>D8+D9+D10</f>
        <v>22792748.84</v>
      </c>
      <c r="E11" s="19">
        <f t="shared" ref="E11:F11" si="3">E8+E9+E10</f>
        <v>22759697.404301073</v>
      </c>
      <c r="F11" s="19">
        <f t="shared" si="3"/>
        <v>22943634.539999999</v>
      </c>
      <c r="G11" s="92"/>
      <c r="L11" s="21"/>
    </row>
    <row r="12" spans="1:36" s="23" customFormat="1" ht="15.75" customHeight="1" x14ac:dyDescent="0.25">
      <c r="A12" s="82" t="s">
        <v>17</v>
      </c>
      <c r="B12" s="82" t="s">
        <v>12</v>
      </c>
      <c r="C12" s="12" t="s">
        <v>3</v>
      </c>
      <c r="D12" s="22">
        <v>0</v>
      </c>
      <c r="E12" s="22">
        <v>0</v>
      </c>
      <c r="F12" s="22">
        <v>0</v>
      </c>
      <c r="G12" s="82"/>
    </row>
    <row r="13" spans="1:36" s="23" customFormat="1" x14ac:dyDescent="0.25">
      <c r="A13" s="82"/>
      <c r="B13" s="82"/>
      <c r="C13" s="12" t="s">
        <v>4</v>
      </c>
      <c r="D13" s="22">
        <v>1572052</v>
      </c>
      <c r="E13" s="22">
        <v>1572052</v>
      </c>
      <c r="F13" s="22">
        <v>1572052</v>
      </c>
      <c r="G13" s="82"/>
    </row>
    <row r="14" spans="1:36" s="23" customFormat="1" ht="31.5" x14ac:dyDescent="0.25">
      <c r="A14" s="82"/>
      <c r="B14" s="82"/>
      <c r="C14" s="12" t="s">
        <v>5</v>
      </c>
      <c r="D14" s="22">
        <v>0</v>
      </c>
      <c r="E14" s="22">
        <v>0</v>
      </c>
      <c r="F14" s="22">
        <v>0</v>
      </c>
      <c r="G14" s="82"/>
    </row>
    <row r="15" spans="1:36" s="23" customFormat="1" ht="30.75" customHeight="1" x14ac:dyDescent="0.25">
      <c r="A15" s="82"/>
      <c r="B15" s="82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82"/>
    </row>
    <row r="16" spans="1:36" s="25" customFormat="1" ht="15.75" customHeight="1" x14ac:dyDescent="0.25">
      <c r="A16" s="55" t="s">
        <v>18</v>
      </c>
      <c r="B16" s="82" t="s">
        <v>12</v>
      </c>
      <c r="C16" s="18" t="s">
        <v>3</v>
      </c>
      <c r="D16" s="22">
        <v>0</v>
      </c>
      <c r="E16" s="22">
        <v>0</v>
      </c>
      <c r="F16" s="22">
        <v>0</v>
      </c>
      <c r="G16" s="55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56"/>
      <c r="B17" s="82"/>
      <c r="C17" s="18" t="s">
        <v>4</v>
      </c>
      <c r="D17" s="22">
        <v>12681027.949999999</v>
      </c>
      <c r="E17" s="22">
        <v>12325684</v>
      </c>
      <c r="F17" s="22">
        <v>11942284</v>
      </c>
      <c r="G17" s="56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56"/>
      <c r="B18" s="82"/>
      <c r="C18" s="18" t="s">
        <v>5</v>
      </c>
      <c r="D18" s="22">
        <v>0</v>
      </c>
      <c r="E18" s="22">
        <v>0</v>
      </c>
      <c r="F18" s="22">
        <v>0</v>
      </c>
      <c r="G18" s="56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57"/>
      <c r="B19" s="82"/>
      <c r="C19" s="18" t="s">
        <v>11</v>
      </c>
      <c r="D19" s="22">
        <f>D16+D17+D18</f>
        <v>12681027.949999999</v>
      </c>
      <c r="E19" s="22">
        <f>E16+E17+E18</f>
        <v>12325684</v>
      </c>
      <c r="F19" s="22">
        <f>F16+F17+F18</f>
        <v>11942284</v>
      </c>
      <c r="G19" s="57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55" t="s">
        <v>19</v>
      </c>
      <c r="B20" s="82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55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56"/>
      <c r="B21" s="82"/>
      <c r="C21" s="18" t="s">
        <v>4</v>
      </c>
      <c r="D21" s="22">
        <v>0</v>
      </c>
      <c r="E21" s="22">
        <v>0</v>
      </c>
      <c r="F21" s="22">
        <v>0</v>
      </c>
      <c r="G21" s="56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56"/>
      <c r="B22" s="82"/>
      <c r="C22" s="18" t="s">
        <v>5</v>
      </c>
      <c r="D22" s="22">
        <v>0</v>
      </c>
      <c r="E22" s="22">
        <v>0</v>
      </c>
      <c r="F22" s="22">
        <v>0</v>
      </c>
      <c r="G22" s="56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4.5" customHeight="1" x14ac:dyDescent="0.25">
      <c r="A23" s="57"/>
      <c r="B23" s="82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57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55" t="s">
        <v>37</v>
      </c>
      <c r="B24" s="82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55" t="s">
        <v>49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56"/>
      <c r="B25" s="82"/>
      <c r="C25" s="18" t="s">
        <v>4</v>
      </c>
      <c r="D25" s="22">
        <v>0</v>
      </c>
      <c r="E25" s="22">
        <v>0</v>
      </c>
      <c r="F25" s="22">
        <v>0</v>
      </c>
      <c r="G25" s="56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62.25" customHeight="1" x14ac:dyDescent="0.25">
      <c r="A26" s="56"/>
      <c r="B26" s="82"/>
      <c r="C26" s="18" t="s">
        <v>5</v>
      </c>
      <c r="D26" s="22">
        <v>0</v>
      </c>
      <c r="E26" s="22">
        <v>0</v>
      </c>
      <c r="F26" s="22">
        <v>0</v>
      </c>
      <c r="G26" s="56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45.75" customHeight="1" x14ac:dyDescent="0.25">
      <c r="A27" s="57"/>
      <c r="B27" s="82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57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39.75" customHeight="1" x14ac:dyDescent="0.25">
      <c r="A28" s="55" t="s">
        <v>74</v>
      </c>
      <c r="B28" s="82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55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28.5" customHeight="1" x14ac:dyDescent="0.25">
      <c r="A29" s="56"/>
      <c r="B29" s="82"/>
      <c r="C29" s="18" t="s">
        <v>4</v>
      </c>
      <c r="D29" s="22">
        <v>0</v>
      </c>
      <c r="E29" s="22">
        <v>0</v>
      </c>
      <c r="F29" s="22">
        <v>0</v>
      </c>
      <c r="G29" s="56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41.25" customHeight="1" x14ac:dyDescent="0.25">
      <c r="A30" s="56"/>
      <c r="B30" s="82"/>
      <c r="C30" s="18" t="s">
        <v>5</v>
      </c>
      <c r="D30" s="22">
        <v>0</v>
      </c>
      <c r="E30" s="22">
        <v>0</v>
      </c>
      <c r="F30" s="22">
        <v>0</v>
      </c>
      <c r="G30" s="56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57"/>
      <c r="B31" s="82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57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55" t="s">
        <v>20</v>
      </c>
      <c r="B32" s="82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82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56"/>
      <c r="B33" s="82"/>
      <c r="C33" s="18" t="s">
        <v>4</v>
      </c>
      <c r="D33" s="22">
        <v>0</v>
      </c>
      <c r="E33" s="22">
        <v>0</v>
      </c>
      <c r="F33" s="22">
        <v>0</v>
      </c>
      <c r="G33" s="82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56"/>
      <c r="B34" s="82"/>
      <c r="C34" s="18" t="s">
        <v>5</v>
      </c>
      <c r="D34" s="22">
        <v>0</v>
      </c>
      <c r="E34" s="22">
        <v>0</v>
      </c>
      <c r="F34" s="22">
        <v>0</v>
      </c>
      <c r="G34" s="82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57"/>
      <c r="B35" s="82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82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55" t="s">
        <v>99</v>
      </c>
      <c r="B36" s="82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82" t="s">
        <v>98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56"/>
      <c r="B37" s="82"/>
      <c r="C37" s="18" t="s">
        <v>4</v>
      </c>
      <c r="D37" s="22">
        <v>0</v>
      </c>
      <c r="E37" s="22">
        <v>0</v>
      </c>
      <c r="F37" s="22">
        <v>0</v>
      </c>
      <c r="G37" s="82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56"/>
      <c r="B38" s="82"/>
      <c r="C38" s="18" t="s">
        <v>5</v>
      </c>
      <c r="D38" s="22">
        <v>0</v>
      </c>
      <c r="E38" s="22">
        <v>0</v>
      </c>
      <c r="F38" s="22">
        <v>0</v>
      </c>
      <c r="G38" s="82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57"/>
      <c r="B39" s="82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82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55" t="s">
        <v>70</v>
      </c>
      <c r="B40" s="82" t="s">
        <v>68</v>
      </c>
      <c r="C40" s="18" t="s">
        <v>3</v>
      </c>
      <c r="D40" s="22">
        <v>0</v>
      </c>
      <c r="E40" s="22">
        <v>0</v>
      </c>
      <c r="F40" s="22">
        <v>0</v>
      </c>
      <c r="G40" s="55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56"/>
      <c r="B41" s="82"/>
      <c r="C41" s="18" t="s">
        <v>4</v>
      </c>
      <c r="D41" s="26">
        <v>368543</v>
      </c>
      <c r="E41" s="26">
        <v>328543</v>
      </c>
      <c r="F41" s="26">
        <v>328543</v>
      </c>
      <c r="G41" s="56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56"/>
      <c r="B42" s="82"/>
      <c r="C42" s="18" t="s">
        <v>5</v>
      </c>
      <c r="D42" s="22">
        <v>0</v>
      </c>
      <c r="E42" s="22">
        <v>0</v>
      </c>
      <c r="F42" s="22">
        <v>0</v>
      </c>
      <c r="G42" s="56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89.25" customHeight="1" x14ac:dyDescent="0.25">
      <c r="A43" s="57"/>
      <c r="B43" s="82"/>
      <c r="C43" s="18" t="s">
        <v>11</v>
      </c>
      <c r="D43" s="22">
        <f>D40+D41+D42</f>
        <v>368543</v>
      </c>
      <c r="E43" s="22">
        <f>E40+E41+E42</f>
        <v>328543</v>
      </c>
      <c r="F43" s="22">
        <f>F40+F41+F42</f>
        <v>328543</v>
      </c>
      <c r="G43" s="57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55" t="s">
        <v>69</v>
      </c>
      <c r="B44" s="82" t="s">
        <v>66</v>
      </c>
      <c r="C44" s="18" t="s">
        <v>3</v>
      </c>
      <c r="D44" s="22">
        <v>0</v>
      </c>
      <c r="E44" s="22">
        <v>0</v>
      </c>
      <c r="F44" s="22">
        <v>0</v>
      </c>
      <c r="G44" s="55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56"/>
      <c r="B45" s="82"/>
      <c r="C45" s="18" t="s">
        <v>4</v>
      </c>
      <c r="D45" s="26">
        <v>2535254</v>
      </c>
      <c r="E45" s="26">
        <v>2305837</v>
      </c>
      <c r="F45" s="26">
        <v>2124741</v>
      </c>
      <c r="G45" s="56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56"/>
      <c r="B46" s="82"/>
      <c r="C46" s="18" t="s">
        <v>5</v>
      </c>
      <c r="D46" s="22">
        <v>0</v>
      </c>
      <c r="E46" s="22">
        <v>0</v>
      </c>
      <c r="F46" s="22">
        <v>0</v>
      </c>
      <c r="G46" s="56"/>
      <c r="H46" s="24"/>
      <c r="I46" s="24"/>
      <c r="J46" s="24"/>
      <c r="K46" s="24"/>
      <c r="L46" s="24" t="s">
        <v>63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57"/>
      <c r="B47" s="82"/>
      <c r="C47" s="18" t="s">
        <v>11</v>
      </c>
      <c r="D47" s="22">
        <f>D44+D45+D46</f>
        <v>2535254</v>
      </c>
      <c r="E47" s="22">
        <f>E44+E45+E46</f>
        <v>2305837</v>
      </c>
      <c r="F47" s="22">
        <f>F44+F45+F46</f>
        <v>2124741</v>
      </c>
      <c r="G47" s="57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30" customHeight="1" x14ac:dyDescent="0.25">
      <c r="A48" s="55" t="s">
        <v>53</v>
      </c>
      <c r="B48" s="82" t="s">
        <v>55</v>
      </c>
      <c r="C48" s="18" t="s">
        <v>3</v>
      </c>
      <c r="D48" s="22">
        <v>0</v>
      </c>
      <c r="E48" s="22">
        <v>0</v>
      </c>
      <c r="F48" s="22">
        <v>0</v>
      </c>
      <c r="G48" s="82" t="s">
        <v>54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56"/>
      <c r="B49" s="82"/>
      <c r="C49" s="18" t="s">
        <v>4</v>
      </c>
      <c r="D49" s="26">
        <v>2963936</v>
      </c>
      <c r="E49" s="26">
        <v>2333936</v>
      </c>
      <c r="F49" s="26">
        <v>2333936</v>
      </c>
      <c r="G49" s="82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56"/>
      <c r="B50" s="82"/>
      <c r="C50" s="18" t="s">
        <v>5</v>
      </c>
      <c r="D50" s="22">
        <v>0</v>
      </c>
      <c r="E50" s="22">
        <v>0</v>
      </c>
      <c r="F50" s="22">
        <v>0</v>
      </c>
      <c r="G50" s="82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40.5" customHeight="1" x14ac:dyDescent="0.25">
      <c r="A51" s="57"/>
      <c r="B51" s="82"/>
      <c r="C51" s="18" t="s">
        <v>11</v>
      </c>
      <c r="D51" s="22">
        <f>D48+D49+D50</f>
        <v>2963936</v>
      </c>
      <c r="E51" s="22">
        <f>E48+E49+E50</f>
        <v>2333936</v>
      </c>
      <c r="F51" s="22">
        <f>F48+F49+F50</f>
        <v>2333936</v>
      </c>
      <c r="G51" s="82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4.75" customHeight="1" x14ac:dyDescent="0.25">
      <c r="A52" s="52" t="s">
        <v>107</v>
      </c>
      <c r="B52" s="85" t="s">
        <v>12</v>
      </c>
      <c r="C52" s="18" t="s">
        <v>3</v>
      </c>
      <c r="D52" s="22">
        <v>405808</v>
      </c>
      <c r="E52" s="22">
        <v>0</v>
      </c>
      <c r="F52" s="22">
        <v>0</v>
      </c>
      <c r="G52" s="55" t="s">
        <v>65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4.75" customHeight="1" x14ac:dyDescent="0.25">
      <c r="A53" s="53"/>
      <c r="B53" s="85"/>
      <c r="C53" s="18" t="s">
        <v>4</v>
      </c>
      <c r="D53" s="22">
        <v>30544.69</v>
      </c>
      <c r="E53" s="22">
        <v>0</v>
      </c>
      <c r="F53" s="22">
        <v>0</v>
      </c>
      <c r="G53" s="56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28.5" customHeight="1" x14ac:dyDescent="0.25">
      <c r="A54" s="53"/>
      <c r="B54" s="85"/>
      <c r="C54" s="18" t="s">
        <v>5</v>
      </c>
      <c r="D54" s="22">
        <v>0</v>
      </c>
      <c r="E54" s="22">
        <v>0</v>
      </c>
      <c r="F54" s="22">
        <v>0</v>
      </c>
      <c r="G54" s="56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7.5" customHeight="1" x14ac:dyDescent="0.25">
      <c r="A55" s="54"/>
      <c r="B55" s="85"/>
      <c r="C55" s="18" t="s">
        <v>11</v>
      </c>
      <c r="D55" s="22">
        <f>D52+D53+D54</f>
        <v>436352.69</v>
      </c>
      <c r="E55" s="22">
        <f t="shared" ref="E55:F55" si="4">E52+E53+E54</f>
        <v>0</v>
      </c>
      <c r="F55" s="22">
        <f t="shared" si="4"/>
        <v>0</v>
      </c>
      <c r="G55" s="57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34.5" customHeight="1" x14ac:dyDescent="0.25">
      <c r="A56" s="52" t="s">
        <v>108</v>
      </c>
      <c r="B56" s="52" t="str">
        <f t="shared" ref="B56" si="5">$B$52</f>
        <v>Администрация города Фокино</v>
      </c>
      <c r="C56" s="18" t="s">
        <v>73</v>
      </c>
      <c r="D56" s="27">
        <v>0</v>
      </c>
      <c r="E56" s="27">
        <f>'[1]2023-2025 СОФИН'!J8</f>
        <v>1517869</v>
      </c>
      <c r="F56" s="27">
        <f>2018782.51+175546.3</f>
        <v>2194328.81</v>
      </c>
      <c r="G56" s="1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4.75" customHeight="1" x14ac:dyDescent="0.25">
      <c r="A57" s="53"/>
      <c r="B57" s="53"/>
      <c r="C57" s="18" t="str">
        <f t="shared" ref="C57:C59" si="6">C53</f>
        <v>местные бюджеты</v>
      </c>
      <c r="D57" s="27">
        <v>0</v>
      </c>
      <c r="E57" s="27">
        <f>'[1]2023-2025 СОФИН'!J9</f>
        <v>114248.20430107527</v>
      </c>
      <c r="F57" s="27">
        <v>165164.53</v>
      </c>
      <c r="G57" s="1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28.5" customHeight="1" x14ac:dyDescent="0.25">
      <c r="A58" s="53"/>
      <c r="B58" s="53"/>
      <c r="C58" s="18" t="str">
        <f t="shared" si="6"/>
        <v>внебюджетные источники</v>
      </c>
      <c r="D58" s="27">
        <v>0</v>
      </c>
      <c r="E58" s="27">
        <v>0</v>
      </c>
      <c r="F58" s="27">
        <v>0</v>
      </c>
      <c r="G58" s="1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.75" customHeight="1" x14ac:dyDescent="0.25">
      <c r="A59" s="54"/>
      <c r="B59" s="54"/>
      <c r="C59" s="18" t="str">
        <f t="shared" si="6"/>
        <v>Итого по  мероприятию:</v>
      </c>
      <c r="D59" s="27">
        <f>D56+D57+D58</f>
        <v>0</v>
      </c>
      <c r="E59" s="27">
        <f t="shared" ref="E59:F59" si="7">E56+E57+E58</f>
        <v>1632117.2043010753</v>
      </c>
      <c r="F59" s="27">
        <f t="shared" si="7"/>
        <v>2359493.34</v>
      </c>
      <c r="G59" s="1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2.25" customHeight="1" x14ac:dyDescent="0.25">
      <c r="A60" s="100" t="s">
        <v>119</v>
      </c>
      <c r="B60" s="82"/>
      <c r="C60" s="11" t="s">
        <v>73</v>
      </c>
      <c r="D60" s="29">
        <f>D64+D68+D72+D76</f>
        <v>0</v>
      </c>
      <c r="E60" s="29">
        <f t="shared" ref="E60:F60" si="8">E64+E68+E72+E76</f>
        <v>0</v>
      </c>
      <c r="F60" s="29">
        <f t="shared" si="8"/>
        <v>0</v>
      </c>
      <c r="G60" s="30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1.75" customHeight="1" x14ac:dyDescent="0.25">
      <c r="A61" s="100"/>
      <c r="B61" s="82"/>
      <c r="C61" s="11" t="s">
        <v>4</v>
      </c>
      <c r="D61" s="29">
        <f>D65+D69+D73+D77</f>
        <v>242645</v>
      </c>
      <c r="E61" s="29">
        <f t="shared" ref="E61:F61" si="9">E65+E69+E73+E77</f>
        <v>0</v>
      </c>
      <c r="F61" s="29">
        <f t="shared" si="9"/>
        <v>0</v>
      </c>
      <c r="G61" s="30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1.5" customHeight="1" x14ac:dyDescent="0.25">
      <c r="A62" s="100"/>
      <c r="B62" s="82"/>
      <c r="C62" s="11" t="s">
        <v>5</v>
      </c>
      <c r="D62" s="29">
        <f>D66+D70+D74+D78</f>
        <v>0</v>
      </c>
      <c r="E62" s="29">
        <f t="shared" ref="E62:F62" si="10">E66+E70+E74+E78</f>
        <v>0</v>
      </c>
      <c r="F62" s="29">
        <f t="shared" si="10"/>
        <v>0</v>
      </c>
      <c r="G62" s="30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" customHeight="1" x14ac:dyDescent="0.25">
      <c r="A63" s="100"/>
      <c r="B63" s="82"/>
      <c r="C63" s="11" t="s">
        <v>7</v>
      </c>
      <c r="D63" s="29">
        <f>D60+D61+D62</f>
        <v>242645</v>
      </c>
      <c r="E63" s="29">
        <f>E60+E61+E62</f>
        <v>0</v>
      </c>
      <c r="F63" s="29">
        <f>F60+F61+F62</f>
        <v>0</v>
      </c>
      <c r="G63" s="30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0.75" customHeight="1" x14ac:dyDescent="0.25">
      <c r="A64" s="55" t="s">
        <v>109</v>
      </c>
      <c r="B64" s="55" t="s">
        <v>12</v>
      </c>
      <c r="C64" s="12" t="s">
        <v>73</v>
      </c>
      <c r="D64" s="27">
        <v>0</v>
      </c>
      <c r="E64" s="27">
        <v>0</v>
      </c>
      <c r="F64" s="27">
        <v>0</v>
      </c>
      <c r="G64" s="52" t="s">
        <v>102</v>
      </c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0.25" customHeight="1" x14ac:dyDescent="0.25">
      <c r="A65" s="56"/>
      <c r="B65" s="56"/>
      <c r="C65" s="12" t="s">
        <v>4</v>
      </c>
      <c r="D65" s="27">
        <v>72208</v>
      </c>
      <c r="E65" s="27">
        <v>0</v>
      </c>
      <c r="F65" s="27">
        <v>0</v>
      </c>
      <c r="G65" s="53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56"/>
      <c r="B66" s="56"/>
      <c r="C66" s="12" t="s">
        <v>5</v>
      </c>
      <c r="D66" s="27">
        <v>0</v>
      </c>
      <c r="E66" s="27">
        <v>0</v>
      </c>
      <c r="F66" s="27">
        <v>0</v>
      </c>
      <c r="G66" s="53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0.75" customHeight="1" x14ac:dyDescent="0.25">
      <c r="A67" s="57"/>
      <c r="B67" s="57"/>
      <c r="C67" s="13" t="s">
        <v>7</v>
      </c>
      <c r="D67" s="27">
        <f>D64+D65+D66</f>
        <v>72208</v>
      </c>
      <c r="E67" s="27">
        <f t="shared" ref="E67:F67" si="11">E64+E65+E66</f>
        <v>0</v>
      </c>
      <c r="F67" s="27">
        <f t="shared" si="11"/>
        <v>0</v>
      </c>
      <c r="G67" s="5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55" t="s">
        <v>85</v>
      </c>
      <c r="B68" s="55" t="s">
        <v>12</v>
      </c>
      <c r="C68" s="12" t="s">
        <v>73</v>
      </c>
      <c r="D68" s="27">
        <v>0</v>
      </c>
      <c r="E68" s="27">
        <v>0</v>
      </c>
      <c r="F68" s="27">
        <v>0</v>
      </c>
      <c r="G68" s="52" t="s">
        <v>41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3.25" customHeight="1" x14ac:dyDescent="0.25">
      <c r="A69" s="56"/>
      <c r="B69" s="56"/>
      <c r="C69" s="12" t="s">
        <v>4</v>
      </c>
      <c r="D69" s="27">
        <v>121000</v>
      </c>
      <c r="E69" s="27">
        <v>0</v>
      </c>
      <c r="F69" s="27">
        <v>0</v>
      </c>
      <c r="G69" s="53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3.75" customHeight="1" x14ac:dyDescent="0.25">
      <c r="A70" s="56"/>
      <c r="B70" s="56"/>
      <c r="C70" s="12" t="s">
        <v>5</v>
      </c>
      <c r="D70" s="27">
        <v>0</v>
      </c>
      <c r="E70" s="27">
        <v>0</v>
      </c>
      <c r="F70" s="27">
        <v>0</v>
      </c>
      <c r="G70" s="53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54" customHeight="1" x14ac:dyDescent="0.25">
      <c r="A71" s="57"/>
      <c r="B71" s="57"/>
      <c r="C71" s="13" t="s">
        <v>7</v>
      </c>
      <c r="D71" s="27">
        <f>D68+D69+D70</f>
        <v>121000</v>
      </c>
      <c r="E71" s="27">
        <f t="shared" ref="E71:F71" si="12">E68+E69+E70</f>
        <v>0</v>
      </c>
      <c r="F71" s="27">
        <f t="shared" si="12"/>
        <v>0</v>
      </c>
      <c r="G71" s="5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67.5" customHeight="1" x14ac:dyDescent="0.25">
      <c r="A72" s="55" t="s">
        <v>81</v>
      </c>
      <c r="B72" s="55" t="s">
        <v>12</v>
      </c>
      <c r="C72" s="12" t="s">
        <v>73</v>
      </c>
      <c r="D72" s="27">
        <v>0</v>
      </c>
      <c r="E72" s="27">
        <v>0</v>
      </c>
      <c r="F72" s="27">
        <v>0</v>
      </c>
      <c r="G72" s="52" t="s">
        <v>46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57" customHeight="1" x14ac:dyDescent="0.25">
      <c r="A73" s="56"/>
      <c r="B73" s="56"/>
      <c r="C73" s="12" t="s">
        <v>4</v>
      </c>
      <c r="D73" s="27">
        <v>39437</v>
      </c>
      <c r="E73" s="27">
        <v>0</v>
      </c>
      <c r="F73" s="27">
        <v>0</v>
      </c>
      <c r="G73" s="53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52.5" customHeight="1" x14ac:dyDescent="0.25">
      <c r="A74" s="56"/>
      <c r="B74" s="56"/>
      <c r="C74" s="12" t="s">
        <v>5</v>
      </c>
      <c r="D74" s="27">
        <v>0</v>
      </c>
      <c r="E74" s="27">
        <v>0</v>
      </c>
      <c r="F74" s="27">
        <v>0</v>
      </c>
      <c r="G74" s="53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45.75" customHeight="1" x14ac:dyDescent="0.25">
      <c r="A75" s="57"/>
      <c r="B75" s="57"/>
      <c r="C75" s="13" t="s">
        <v>7</v>
      </c>
      <c r="D75" s="27">
        <f>D72+D73+D74</f>
        <v>39437</v>
      </c>
      <c r="E75" s="27">
        <f>E72+E73+E74</f>
        <v>0</v>
      </c>
      <c r="F75" s="27">
        <f>F72+F73+F74</f>
        <v>0</v>
      </c>
      <c r="G75" s="5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28.5" customHeight="1" x14ac:dyDescent="0.25">
      <c r="A76" s="52" t="s">
        <v>90</v>
      </c>
      <c r="B76" s="52" t="s">
        <v>12</v>
      </c>
      <c r="C76" s="49" t="s">
        <v>73</v>
      </c>
      <c r="D76" s="27">
        <v>0</v>
      </c>
      <c r="E76" s="27">
        <v>0</v>
      </c>
      <c r="F76" s="27">
        <v>0</v>
      </c>
      <c r="G76" s="52" t="s">
        <v>83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23.25" customHeight="1" x14ac:dyDescent="0.25">
      <c r="A77" s="53"/>
      <c r="B77" s="53"/>
      <c r="C77" s="49" t="s">
        <v>4</v>
      </c>
      <c r="D77" s="27">
        <v>10000</v>
      </c>
      <c r="E77" s="27">
        <v>0</v>
      </c>
      <c r="F77" s="27">
        <v>0</v>
      </c>
      <c r="G77" s="53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30.75" customHeight="1" x14ac:dyDescent="0.25">
      <c r="A78" s="53"/>
      <c r="B78" s="53"/>
      <c r="C78" s="49" t="s">
        <v>5</v>
      </c>
      <c r="D78" s="27">
        <v>0</v>
      </c>
      <c r="E78" s="27">
        <v>0</v>
      </c>
      <c r="F78" s="27">
        <v>0</v>
      </c>
      <c r="G78" s="53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34.5" customHeight="1" x14ac:dyDescent="0.25">
      <c r="A79" s="54"/>
      <c r="B79" s="54"/>
      <c r="C79" s="48" t="s">
        <v>7</v>
      </c>
      <c r="D79" s="27">
        <f>D76+D77+D78</f>
        <v>10000</v>
      </c>
      <c r="E79" s="27">
        <f t="shared" ref="E79:F79" si="13">E76+E77+E78</f>
        <v>0</v>
      </c>
      <c r="F79" s="27">
        <f t="shared" si="13"/>
        <v>0</v>
      </c>
      <c r="G79" s="5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5.5" customHeight="1" x14ac:dyDescent="0.25">
      <c r="A80" s="66" t="s">
        <v>118</v>
      </c>
      <c r="B80" s="92" t="s">
        <v>12</v>
      </c>
      <c r="C80" s="11" t="s">
        <v>3</v>
      </c>
      <c r="D80" s="19">
        <f>D88+D92+D84+D96</f>
        <v>506191448.81</v>
      </c>
      <c r="E80" s="19">
        <f t="shared" ref="E80:F80" si="14">E88+E92+E84+E96</f>
        <v>27837064.91</v>
      </c>
      <c r="F80" s="19">
        <f t="shared" si="14"/>
        <v>8124089</v>
      </c>
      <c r="G80" s="92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1.75" customHeight="1" x14ac:dyDescent="0.25">
      <c r="A81" s="67"/>
      <c r="B81" s="92"/>
      <c r="C81" s="11" t="s">
        <v>4</v>
      </c>
      <c r="D81" s="19">
        <f>D89+D93+D85+D97</f>
        <v>9471250</v>
      </c>
      <c r="E81" s="19">
        <f t="shared" ref="E81:F81" si="15">E89+E93+E85+E97</f>
        <v>2091800</v>
      </c>
      <c r="F81" s="19">
        <f t="shared" si="15"/>
        <v>2188300</v>
      </c>
      <c r="G81" s="92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3.75" customHeight="1" x14ac:dyDescent="0.25">
      <c r="A82" s="67"/>
      <c r="B82" s="92"/>
      <c r="C82" s="11" t="s">
        <v>5</v>
      </c>
      <c r="D82" s="19">
        <f>D90+D94+D86</f>
        <v>0</v>
      </c>
      <c r="E82" s="19">
        <f t="shared" ref="E82:F82" si="16">E90+E94+E86</f>
        <v>0</v>
      </c>
      <c r="F82" s="19">
        <f t="shared" si="16"/>
        <v>0</v>
      </c>
      <c r="G82" s="92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3.75" customHeight="1" x14ac:dyDescent="0.25">
      <c r="A83" s="68"/>
      <c r="B83" s="92"/>
      <c r="C83" s="11" t="s">
        <v>7</v>
      </c>
      <c r="D83" s="19">
        <f>D80+D81+D82</f>
        <v>515662698.81</v>
      </c>
      <c r="E83" s="19">
        <f>E80+E81+E82</f>
        <v>29928864.91</v>
      </c>
      <c r="F83" s="19">
        <f>F80+F81+F82</f>
        <v>10312389</v>
      </c>
      <c r="G83" s="92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2.5" customHeight="1" x14ac:dyDescent="0.25">
      <c r="A84" s="55" t="s">
        <v>97</v>
      </c>
      <c r="B84" s="82" t="s">
        <v>12</v>
      </c>
      <c r="C84" s="12" t="s">
        <v>3</v>
      </c>
      <c r="D84" s="26">
        <v>0</v>
      </c>
      <c r="E84" s="26">
        <v>27837064.91</v>
      </c>
      <c r="F84" s="26"/>
      <c r="G84" s="82" t="s">
        <v>22</v>
      </c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3.25" customHeight="1" x14ac:dyDescent="0.25">
      <c r="A85" s="56"/>
      <c r="B85" s="82"/>
      <c r="C85" s="12" t="s">
        <v>4</v>
      </c>
      <c r="D85" s="26">
        <v>0</v>
      </c>
      <c r="E85" s="26">
        <v>281182.46999999997</v>
      </c>
      <c r="F85" s="26"/>
      <c r="G85" s="82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56"/>
      <c r="B86" s="82"/>
      <c r="C86" s="12" t="s">
        <v>5</v>
      </c>
      <c r="D86" s="22">
        <v>0</v>
      </c>
      <c r="E86" s="22">
        <v>0</v>
      </c>
      <c r="F86" s="22">
        <v>0</v>
      </c>
      <c r="G86" s="82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57"/>
      <c r="B87" s="82"/>
      <c r="C87" s="12" t="s">
        <v>7</v>
      </c>
      <c r="D87" s="22">
        <f>D84+D85+D86</f>
        <v>0</v>
      </c>
      <c r="E87" s="22">
        <f>E84+E85+E86</f>
        <v>28118247.379999999</v>
      </c>
      <c r="F87" s="22">
        <f>F84+F85+F86</f>
        <v>0</v>
      </c>
      <c r="G87" s="82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0.25" customHeight="1" x14ac:dyDescent="0.25">
      <c r="A88" s="55" t="s">
        <v>21</v>
      </c>
      <c r="B88" s="82" t="s">
        <v>12</v>
      </c>
      <c r="C88" s="12" t="s">
        <v>3</v>
      </c>
      <c r="D88" s="26">
        <v>0</v>
      </c>
      <c r="E88" s="26">
        <v>0</v>
      </c>
      <c r="F88" s="26">
        <v>0</v>
      </c>
      <c r="G88" s="82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2.5" customHeight="1" x14ac:dyDescent="0.25">
      <c r="A89" s="56"/>
      <c r="B89" s="82"/>
      <c r="C89" s="12" t="s">
        <v>4</v>
      </c>
      <c r="D89" s="26">
        <v>3961133.31</v>
      </c>
      <c r="E89" s="26">
        <v>1810617.53</v>
      </c>
      <c r="F89" s="26">
        <v>1576809.43</v>
      </c>
      <c r="G89" s="82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56"/>
      <c r="B90" s="82"/>
      <c r="C90" s="12" t="s">
        <v>5</v>
      </c>
      <c r="D90" s="22">
        <v>0</v>
      </c>
      <c r="E90" s="22">
        <v>0</v>
      </c>
      <c r="F90" s="22">
        <v>0</v>
      </c>
      <c r="G90" s="82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39" customHeight="1" x14ac:dyDescent="0.25">
      <c r="A91" s="57"/>
      <c r="B91" s="82"/>
      <c r="C91" s="12" t="s">
        <v>7</v>
      </c>
      <c r="D91" s="22">
        <f>D88+D89+D90</f>
        <v>3961133.31</v>
      </c>
      <c r="E91" s="22">
        <f>E88+E89+E90</f>
        <v>1810617.53</v>
      </c>
      <c r="F91" s="22">
        <f>F88+F89+F90</f>
        <v>1576809.43</v>
      </c>
      <c r="G91" s="82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2.5" customHeight="1" x14ac:dyDescent="0.25">
      <c r="A92" s="55" t="s">
        <v>110</v>
      </c>
      <c r="B92" s="55" t="s">
        <v>12</v>
      </c>
      <c r="C92" s="12" t="s">
        <v>3</v>
      </c>
      <c r="D92" s="22">
        <v>6093066</v>
      </c>
      <c r="E92" s="22">
        <v>0</v>
      </c>
      <c r="F92" s="26">
        <v>8124089</v>
      </c>
      <c r="G92" s="55" t="s">
        <v>22</v>
      </c>
      <c r="H92" s="24"/>
      <c r="I92" s="24"/>
      <c r="J92" s="24"/>
      <c r="K92" s="31"/>
      <c r="L92" s="32"/>
      <c r="M92" s="32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9.25" customHeight="1" x14ac:dyDescent="0.25">
      <c r="A93" s="56"/>
      <c r="B93" s="56"/>
      <c r="C93" s="12" t="s">
        <v>4</v>
      </c>
      <c r="D93" s="22">
        <v>458617.87</v>
      </c>
      <c r="E93" s="22">
        <v>0</v>
      </c>
      <c r="F93" s="22">
        <v>611490.56999999995</v>
      </c>
      <c r="G93" s="56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0.75" customHeight="1" x14ac:dyDescent="0.25">
      <c r="A94" s="56"/>
      <c r="B94" s="56"/>
      <c r="C94" s="12" t="s">
        <v>5</v>
      </c>
      <c r="D94" s="22">
        <v>0</v>
      </c>
      <c r="E94" s="22">
        <v>0</v>
      </c>
      <c r="F94" s="22">
        <v>0</v>
      </c>
      <c r="G94" s="56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4.5" customHeight="1" x14ac:dyDescent="0.25">
      <c r="A95" s="57"/>
      <c r="B95" s="57"/>
      <c r="C95" s="12" t="s">
        <v>7</v>
      </c>
      <c r="D95" s="22">
        <f>D92+D93+D94</f>
        <v>6551683.8700000001</v>
      </c>
      <c r="E95" s="22">
        <f>E92+E93+E94</f>
        <v>0</v>
      </c>
      <c r="F95" s="22">
        <f>F92+F93+F94</f>
        <v>8735579.5700000003</v>
      </c>
      <c r="G95" s="57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1.75" customHeight="1" x14ac:dyDescent="0.25">
      <c r="A96" s="52" t="s">
        <v>125</v>
      </c>
      <c r="B96" s="55" t="str">
        <f t="shared" ref="B96" si="17">$B$92</f>
        <v>Администрация города Фокино</v>
      </c>
      <c r="C96" s="12" t="str">
        <f t="shared" ref="C96:C99" si="18">C92</f>
        <v>областной бюджет</v>
      </c>
      <c r="D96" s="27">
        <v>500098382.81</v>
      </c>
      <c r="E96" s="27">
        <v>0</v>
      </c>
      <c r="F96" s="27">
        <v>0</v>
      </c>
      <c r="G96" s="55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18.75" customHeight="1" x14ac:dyDescent="0.25">
      <c r="A97" s="53"/>
      <c r="B97" s="56"/>
      <c r="C97" s="12" t="str">
        <f t="shared" si="18"/>
        <v>местные бюджеты</v>
      </c>
      <c r="D97" s="27">
        <v>5051498.82</v>
      </c>
      <c r="E97" s="27">
        <v>0</v>
      </c>
      <c r="F97" s="27">
        <v>0</v>
      </c>
      <c r="G97" s="56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" customHeight="1" x14ac:dyDescent="0.25">
      <c r="A98" s="53"/>
      <c r="B98" s="56"/>
      <c r="C98" s="12" t="str">
        <f t="shared" si="18"/>
        <v>внебюджетные источники</v>
      </c>
      <c r="D98" s="27">
        <v>0</v>
      </c>
      <c r="E98" s="27">
        <v>0</v>
      </c>
      <c r="F98" s="27">
        <v>0</v>
      </c>
      <c r="G98" s="56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122.25" customHeight="1" x14ac:dyDescent="0.25">
      <c r="A99" s="54"/>
      <c r="B99" s="57"/>
      <c r="C99" s="12" t="str">
        <f t="shared" si="18"/>
        <v>Итого по мероприятию:</v>
      </c>
      <c r="D99" s="27">
        <f>D96+D97+D98</f>
        <v>505149881.63</v>
      </c>
      <c r="E99" s="27">
        <f t="shared" ref="E99:F99" si="19">E96+E97+E98</f>
        <v>0</v>
      </c>
      <c r="F99" s="27">
        <f t="shared" si="19"/>
        <v>0</v>
      </c>
      <c r="G99" s="57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0" customFormat="1" ht="22.5" customHeight="1" x14ac:dyDescent="0.25">
      <c r="A100" s="101" t="s">
        <v>117</v>
      </c>
      <c r="B100" s="92" t="s">
        <v>12</v>
      </c>
      <c r="C100" s="11" t="s">
        <v>3</v>
      </c>
      <c r="D100" s="19">
        <f>D104+D108+D112+D116+D120+D128+D132+D124</f>
        <v>2802100</v>
      </c>
      <c r="E100" s="19">
        <f t="shared" ref="E100:F100" si="20">E104+E108+E112+E116+E120+E128+E132+E124</f>
        <v>0</v>
      </c>
      <c r="F100" s="19">
        <f t="shared" si="20"/>
        <v>75000000</v>
      </c>
      <c r="G100" s="92"/>
    </row>
    <row r="101" spans="1:36" s="20" customFormat="1" ht="18" customHeight="1" x14ac:dyDescent="0.25">
      <c r="A101" s="102"/>
      <c r="B101" s="92"/>
      <c r="C101" s="11" t="s">
        <v>4</v>
      </c>
      <c r="D101" s="19">
        <f>D105+D109+D113+D117+D121+D129+D133+D125</f>
        <v>5585815</v>
      </c>
      <c r="E101" s="19">
        <f t="shared" ref="E101:F101" si="21">E105+E109+E113+E117+E121+E129+E133+E125</f>
        <v>1103985</v>
      </c>
      <c r="F101" s="19">
        <f t="shared" si="21"/>
        <v>7886983.4199999999</v>
      </c>
      <c r="G101" s="92"/>
    </row>
    <row r="102" spans="1:36" s="20" customFormat="1" ht="33" customHeight="1" x14ac:dyDescent="0.25">
      <c r="A102" s="102"/>
      <c r="B102" s="92"/>
      <c r="C102" s="11" t="s">
        <v>5</v>
      </c>
      <c r="D102" s="19">
        <f>D106+D114+D110+D118+D122+D130</f>
        <v>0</v>
      </c>
      <c r="E102" s="19">
        <f t="shared" ref="E102:F102" si="22">E106+E114+E110+E118+E122+E130</f>
        <v>0</v>
      </c>
      <c r="F102" s="19">
        <f t="shared" si="22"/>
        <v>0</v>
      </c>
      <c r="G102" s="92"/>
    </row>
    <row r="103" spans="1:36" s="20" customFormat="1" ht="33.75" customHeight="1" x14ac:dyDescent="0.25">
      <c r="A103" s="103"/>
      <c r="B103" s="92"/>
      <c r="C103" s="11" t="s">
        <v>7</v>
      </c>
      <c r="D103" s="19">
        <f>D100+D101+D102</f>
        <v>8387915</v>
      </c>
      <c r="E103" s="19">
        <f>E100+E101+E102</f>
        <v>1103985</v>
      </c>
      <c r="F103" s="19">
        <f>F100+F101+F102</f>
        <v>82886983.420000002</v>
      </c>
      <c r="G103" s="92"/>
    </row>
    <row r="104" spans="1:36" s="23" customFormat="1" ht="18.75" customHeight="1" x14ac:dyDescent="0.25">
      <c r="A104" s="55" t="s">
        <v>38</v>
      </c>
      <c r="B104" s="82" t="s">
        <v>12</v>
      </c>
      <c r="C104" s="12" t="s">
        <v>3</v>
      </c>
      <c r="D104" s="22">
        <v>0</v>
      </c>
      <c r="E104" s="22">
        <v>0</v>
      </c>
      <c r="F104" s="22">
        <v>0</v>
      </c>
      <c r="G104" s="82" t="s">
        <v>50</v>
      </c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</row>
    <row r="105" spans="1:36" s="23" customFormat="1" ht="21" customHeight="1" x14ac:dyDescent="0.25">
      <c r="A105" s="56"/>
      <c r="B105" s="82"/>
      <c r="C105" s="12" t="s">
        <v>4</v>
      </c>
      <c r="D105" s="26">
        <v>2835630</v>
      </c>
      <c r="E105" s="26">
        <v>0</v>
      </c>
      <c r="F105" s="26">
        <v>2835630</v>
      </c>
      <c r="G105" s="82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</row>
    <row r="106" spans="1:36" s="23" customFormat="1" ht="29.25" customHeight="1" x14ac:dyDescent="0.25">
      <c r="A106" s="56"/>
      <c r="B106" s="82"/>
      <c r="C106" s="12" t="s">
        <v>5</v>
      </c>
      <c r="D106" s="22">
        <v>0</v>
      </c>
      <c r="E106" s="22">
        <v>0</v>
      </c>
      <c r="F106" s="22">
        <v>0</v>
      </c>
      <c r="G106" s="82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</row>
    <row r="107" spans="1:36" s="23" customFormat="1" ht="29.25" customHeight="1" x14ac:dyDescent="0.25">
      <c r="A107" s="57"/>
      <c r="B107" s="82"/>
      <c r="C107" s="12" t="s">
        <v>7</v>
      </c>
      <c r="D107" s="22">
        <f>D104+D105+D106</f>
        <v>2835630</v>
      </c>
      <c r="E107" s="22">
        <f>E104+E105+E106</f>
        <v>0</v>
      </c>
      <c r="F107" s="22">
        <f>F104+F105+F106</f>
        <v>2835630</v>
      </c>
      <c r="G107" s="82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</row>
    <row r="108" spans="1:36" s="23" customFormat="1" ht="21" customHeight="1" x14ac:dyDescent="0.25">
      <c r="A108" s="52" t="s">
        <v>39</v>
      </c>
      <c r="B108" s="82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82" t="s">
        <v>13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3.25" customHeight="1" x14ac:dyDescent="0.25">
      <c r="A109" s="53"/>
      <c r="B109" s="82"/>
      <c r="C109" s="12" t="s">
        <v>4</v>
      </c>
      <c r="D109" s="26">
        <v>242000</v>
      </c>
      <c r="E109" s="26">
        <v>0</v>
      </c>
      <c r="F109" s="26">
        <v>0</v>
      </c>
      <c r="G109" s="82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33" customHeight="1" x14ac:dyDescent="0.25">
      <c r="A110" s="53"/>
      <c r="B110" s="82"/>
      <c r="C110" s="12" t="s">
        <v>5</v>
      </c>
      <c r="D110" s="22">
        <v>0</v>
      </c>
      <c r="E110" s="22">
        <v>0</v>
      </c>
      <c r="F110" s="22">
        <v>0</v>
      </c>
      <c r="G110" s="82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34.5" customHeight="1" x14ac:dyDescent="0.25">
      <c r="A111" s="54"/>
      <c r="B111" s="82"/>
      <c r="C111" s="12" t="s">
        <v>7</v>
      </c>
      <c r="D111" s="22">
        <f>D108+D109+D110</f>
        <v>242000</v>
      </c>
      <c r="E111" s="22">
        <f>E108+E109+E110</f>
        <v>0</v>
      </c>
      <c r="F111" s="22">
        <f>F108+F109+F110</f>
        <v>0</v>
      </c>
      <c r="G111" s="82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0.25" customHeight="1" x14ac:dyDescent="0.25">
      <c r="A112" s="55" t="s">
        <v>100</v>
      </c>
      <c r="B112" s="82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85" t="s">
        <v>103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0.25" customHeight="1" x14ac:dyDescent="0.25">
      <c r="A113" s="56"/>
      <c r="B113" s="82"/>
      <c r="C113" s="12" t="s">
        <v>4</v>
      </c>
      <c r="D113" s="26">
        <v>0</v>
      </c>
      <c r="E113" s="26">
        <v>0</v>
      </c>
      <c r="F113" s="26">
        <v>0</v>
      </c>
      <c r="G113" s="85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2.25" customHeight="1" x14ac:dyDescent="0.25">
      <c r="A114" s="56"/>
      <c r="B114" s="82"/>
      <c r="C114" s="12" t="s">
        <v>5</v>
      </c>
      <c r="D114" s="22">
        <v>0</v>
      </c>
      <c r="E114" s="22">
        <v>0</v>
      </c>
      <c r="F114" s="22">
        <v>0</v>
      </c>
      <c r="G114" s="85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3" customHeight="1" x14ac:dyDescent="0.25">
      <c r="A115" s="57"/>
      <c r="B115" s="82"/>
      <c r="C115" s="12" t="s">
        <v>7</v>
      </c>
      <c r="D115" s="22">
        <f>D112+D113+D114</f>
        <v>0</v>
      </c>
      <c r="E115" s="22">
        <f>E112+E113+E114</f>
        <v>0</v>
      </c>
      <c r="F115" s="22">
        <f>F112+F113+F114</f>
        <v>0</v>
      </c>
      <c r="G115" s="85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3.25" customHeight="1" x14ac:dyDescent="0.25">
      <c r="A116" s="52" t="s">
        <v>64</v>
      </c>
      <c r="B116" s="82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82" t="s">
        <v>13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1.75" customHeight="1" x14ac:dyDescent="0.25">
      <c r="A117" s="53"/>
      <c r="B117" s="82"/>
      <c r="C117" s="12" t="s">
        <v>4</v>
      </c>
      <c r="D117" s="26">
        <v>86300</v>
      </c>
      <c r="E117" s="26">
        <v>0</v>
      </c>
      <c r="F117" s="26">
        <v>0</v>
      </c>
      <c r="G117" s="82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0" customHeight="1" x14ac:dyDescent="0.25">
      <c r="A118" s="53"/>
      <c r="B118" s="82"/>
      <c r="C118" s="12" t="s">
        <v>5</v>
      </c>
      <c r="D118" s="22">
        <v>0</v>
      </c>
      <c r="E118" s="22">
        <v>0</v>
      </c>
      <c r="F118" s="22">
        <v>0</v>
      </c>
      <c r="G118" s="82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54"/>
      <c r="B119" s="82"/>
      <c r="C119" s="12" t="s">
        <v>7</v>
      </c>
      <c r="D119" s="22">
        <f>D116+D117+D118</f>
        <v>86300</v>
      </c>
      <c r="E119" s="22">
        <f>E116+E117+E118</f>
        <v>0</v>
      </c>
      <c r="F119" s="22">
        <f>F116+F117+F118</f>
        <v>0</v>
      </c>
      <c r="G119" s="82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1.75" customHeight="1" x14ac:dyDescent="0.25">
      <c r="A120" s="97" t="s">
        <v>86</v>
      </c>
      <c r="B120" s="82" t="s">
        <v>67</v>
      </c>
      <c r="C120" s="12" t="s">
        <v>3</v>
      </c>
      <c r="D120" s="22">
        <v>0</v>
      </c>
      <c r="E120" s="22">
        <v>0</v>
      </c>
      <c r="F120" s="22">
        <v>0</v>
      </c>
      <c r="G120" s="82" t="s">
        <v>35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33.75" customHeight="1" x14ac:dyDescent="0.25">
      <c r="A121" s="98"/>
      <c r="B121" s="82"/>
      <c r="C121" s="12" t="s">
        <v>4</v>
      </c>
      <c r="D121" s="26">
        <v>1150000</v>
      </c>
      <c r="E121" s="26">
        <v>0</v>
      </c>
      <c r="F121" s="26">
        <v>0</v>
      </c>
      <c r="G121" s="82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43.5" customHeight="1" x14ac:dyDescent="0.25">
      <c r="A122" s="98"/>
      <c r="B122" s="82"/>
      <c r="C122" s="12" t="s">
        <v>5</v>
      </c>
      <c r="D122" s="22">
        <v>0</v>
      </c>
      <c r="E122" s="22">
        <v>0</v>
      </c>
      <c r="F122" s="22">
        <v>0</v>
      </c>
      <c r="G122" s="82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45.75" customHeight="1" x14ac:dyDescent="0.25">
      <c r="A123" s="99"/>
      <c r="B123" s="82"/>
      <c r="C123" s="12" t="s">
        <v>7</v>
      </c>
      <c r="D123" s="22">
        <f>D120+D121+D122</f>
        <v>1150000</v>
      </c>
      <c r="E123" s="22">
        <f>E120+E121+E122</f>
        <v>0</v>
      </c>
      <c r="F123" s="22">
        <f>F120+F121+F122</f>
        <v>0</v>
      </c>
      <c r="G123" s="82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3.25" customHeight="1" x14ac:dyDescent="0.25">
      <c r="A124" s="52" t="s">
        <v>126</v>
      </c>
      <c r="B124" s="82" t="s">
        <v>12</v>
      </c>
      <c r="C124" s="51" t="s">
        <v>3</v>
      </c>
      <c r="D124" s="22">
        <v>1900000</v>
      </c>
      <c r="E124" s="22">
        <v>0</v>
      </c>
      <c r="F124" s="22">
        <v>75000000</v>
      </c>
      <c r="G124" s="82" t="s">
        <v>62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20.25" customHeight="1" x14ac:dyDescent="0.25">
      <c r="A125" s="53"/>
      <c r="B125" s="82"/>
      <c r="C125" s="51" t="s">
        <v>4</v>
      </c>
      <c r="D125" s="22">
        <v>100000</v>
      </c>
      <c r="E125" s="22">
        <v>0</v>
      </c>
      <c r="F125" s="22">
        <v>3947368.42</v>
      </c>
      <c r="G125" s="82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29.25" customHeight="1" x14ac:dyDescent="0.25">
      <c r="A126" s="53"/>
      <c r="B126" s="82"/>
      <c r="C126" s="51" t="s">
        <v>5</v>
      </c>
      <c r="D126" s="22">
        <v>0</v>
      </c>
      <c r="E126" s="22">
        <v>0</v>
      </c>
      <c r="F126" s="22">
        <v>0</v>
      </c>
      <c r="G126" s="82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57" customHeight="1" x14ac:dyDescent="0.25">
      <c r="A127" s="54"/>
      <c r="B127" s="82"/>
      <c r="C127" s="51" t="s">
        <v>7</v>
      </c>
      <c r="D127" s="22">
        <f>D124+D125+D126</f>
        <v>2000000</v>
      </c>
      <c r="E127" s="22">
        <f>E124+E125+E126</f>
        <v>0</v>
      </c>
      <c r="F127" s="22">
        <f>F124+F125+F126</f>
        <v>78947368.420000002</v>
      </c>
      <c r="G127" s="82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2.5" customHeight="1" x14ac:dyDescent="0.25">
      <c r="A128" s="55" t="s">
        <v>96</v>
      </c>
      <c r="B128" s="82" t="s">
        <v>12</v>
      </c>
      <c r="C128" s="12" t="s">
        <v>3</v>
      </c>
      <c r="D128" s="22">
        <v>902100</v>
      </c>
      <c r="E128" s="22">
        <v>0</v>
      </c>
      <c r="F128" s="22">
        <v>0</v>
      </c>
      <c r="G128" s="82" t="s">
        <v>62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21" customHeight="1" x14ac:dyDescent="0.25">
      <c r="A129" s="56"/>
      <c r="B129" s="82"/>
      <c r="C129" s="12" t="s">
        <v>4</v>
      </c>
      <c r="D129" s="22">
        <v>67900</v>
      </c>
      <c r="E129" s="22">
        <v>0</v>
      </c>
      <c r="F129" s="22">
        <v>0</v>
      </c>
      <c r="G129" s="82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31.5" customHeight="1" x14ac:dyDescent="0.25">
      <c r="A130" s="56"/>
      <c r="B130" s="82"/>
      <c r="C130" s="12" t="s">
        <v>5</v>
      </c>
      <c r="D130" s="22">
        <v>0</v>
      </c>
      <c r="E130" s="22">
        <v>0</v>
      </c>
      <c r="F130" s="22">
        <v>0</v>
      </c>
      <c r="G130" s="82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 t="s">
        <v>63</v>
      </c>
      <c r="AE130" s="24"/>
      <c r="AF130" s="24"/>
      <c r="AG130" s="24"/>
      <c r="AH130" s="24"/>
      <c r="AI130" s="24"/>
      <c r="AJ130" s="24"/>
    </row>
    <row r="131" spans="1:36" s="23" customFormat="1" ht="34.5" customHeight="1" x14ac:dyDescent="0.25">
      <c r="A131" s="57"/>
      <c r="B131" s="82"/>
      <c r="C131" s="12" t="s">
        <v>7</v>
      </c>
      <c r="D131" s="22">
        <f>D128+D129+D130</f>
        <v>970000</v>
      </c>
      <c r="E131" s="22">
        <f>E128+E129+E130</f>
        <v>0</v>
      </c>
      <c r="F131" s="22">
        <f>F128+F129+F130</f>
        <v>0</v>
      </c>
      <c r="G131" s="82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18.75" customHeight="1" x14ac:dyDescent="0.25">
      <c r="A132" s="55" t="s">
        <v>111</v>
      </c>
      <c r="B132" s="82" t="s">
        <v>12</v>
      </c>
      <c r="C132" s="12" t="s">
        <v>3</v>
      </c>
      <c r="D132" s="22">
        <v>0</v>
      </c>
      <c r="E132" s="22">
        <v>0</v>
      </c>
      <c r="F132" s="22">
        <v>0</v>
      </c>
      <c r="G132" s="82" t="s">
        <v>95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3.25" customHeight="1" x14ac:dyDescent="0.25">
      <c r="A133" s="56"/>
      <c r="B133" s="82"/>
      <c r="C133" s="12" t="s">
        <v>4</v>
      </c>
      <c r="D133" s="22">
        <v>1103985</v>
      </c>
      <c r="E133" s="22">
        <v>1103985</v>
      </c>
      <c r="F133" s="22">
        <v>1103985</v>
      </c>
      <c r="G133" s="82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29.25" customHeight="1" x14ac:dyDescent="0.25">
      <c r="A134" s="56"/>
      <c r="B134" s="82"/>
      <c r="C134" s="12" t="s">
        <v>5</v>
      </c>
      <c r="D134" s="22">
        <v>0</v>
      </c>
      <c r="E134" s="22">
        <v>0</v>
      </c>
      <c r="F134" s="22">
        <v>0</v>
      </c>
      <c r="G134" s="82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</row>
    <row r="135" spans="1:36" s="23" customFormat="1" ht="36" customHeight="1" x14ac:dyDescent="0.25">
      <c r="A135" s="57"/>
      <c r="B135" s="82"/>
      <c r="C135" s="12" t="s">
        <v>7</v>
      </c>
      <c r="D135" s="22">
        <f>D132+D133+D134</f>
        <v>1103985</v>
      </c>
      <c r="E135" s="22">
        <f>E132+E133+E134</f>
        <v>1103985</v>
      </c>
      <c r="F135" s="22">
        <f>F132+F133+F134</f>
        <v>1103985</v>
      </c>
      <c r="G135" s="82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35" customFormat="1" ht="46.5" customHeight="1" x14ac:dyDescent="0.25">
      <c r="A136" s="94" t="s">
        <v>116</v>
      </c>
      <c r="B136" s="94" t="s">
        <v>61</v>
      </c>
      <c r="C136" s="28" t="s">
        <v>3</v>
      </c>
      <c r="D136" s="33">
        <f>D144+D148+D152+D156+D160+D168+D172+D176+D140+D164+D184+D180</f>
        <v>195861517.58999997</v>
      </c>
      <c r="E136" s="33">
        <f t="shared" ref="E136:F136" si="23">E144+E148+E152+E156+E160+E168+E172+E176+E140+E164+E184+E180</f>
        <v>139527856.72</v>
      </c>
      <c r="F136" s="33">
        <f t="shared" si="23"/>
        <v>139233449.15000001</v>
      </c>
      <c r="G136" s="100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</row>
    <row r="137" spans="1:36" s="35" customFormat="1" ht="47.25" customHeight="1" x14ac:dyDescent="0.25">
      <c r="A137" s="95"/>
      <c r="B137" s="95"/>
      <c r="C137" s="28" t="s">
        <v>4</v>
      </c>
      <c r="D137" s="33">
        <f>D145+D149+D153+D157+D161+D169+D173+D18+D141+D165+D177+D185+D181</f>
        <v>79692860.86806412</v>
      </c>
      <c r="E137" s="33">
        <f t="shared" ref="E137:F137" si="24">E145+E149+E153+E157+E161+E169+E173+E18+E141+E165+E177+E185+E181</f>
        <v>60418318.939999998</v>
      </c>
      <c r="F137" s="33">
        <f t="shared" si="24"/>
        <v>54820369.310000002</v>
      </c>
      <c r="G137" s="100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</row>
    <row r="138" spans="1:36" s="35" customFormat="1" ht="45.75" customHeight="1" x14ac:dyDescent="0.25">
      <c r="A138" s="95"/>
      <c r="B138" s="95"/>
      <c r="C138" s="28" t="s">
        <v>5</v>
      </c>
      <c r="D138" s="33">
        <f>D146+D154+D158+D162+D170+D174+D178</f>
        <v>0</v>
      </c>
      <c r="E138" s="33">
        <f>E146+E154+E158+E162+E170+E174+E178</f>
        <v>0</v>
      </c>
      <c r="F138" s="33">
        <f>F146+F154+F158+F162+F170+F174+F178</f>
        <v>0</v>
      </c>
      <c r="G138" s="100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</row>
    <row r="139" spans="1:36" s="35" customFormat="1" ht="36.75" customHeight="1" x14ac:dyDescent="0.25">
      <c r="A139" s="96"/>
      <c r="B139" s="96"/>
      <c r="C139" s="28" t="s">
        <v>7</v>
      </c>
      <c r="D139" s="33">
        <f>D136+D137+D138</f>
        <v>275554378.45806408</v>
      </c>
      <c r="E139" s="36">
        <f t="shared" ref="E139:F139" si="25">E136+E137+E138</f>
        <v>199946175.66</v>
      </c>
      <c r="F139" s="36">
        <f t="shared" si="25"/>
        <v>194053818.46000001</v>
      </c>
      <c r="G139" s="100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</row>
    <row r="140" spans="1:36" s="35" customFormat="1" ht="53.25" customHeight="1" x14ac:dyDescent="0.25">
      <c r="A140" s="55" t="s">
        <v>94</v>
      </c>
      <c r="B140" s="55" t="s">
        <v>61</v>
      </c>
      <c r="C140" s="12" t="s">
        <v>3</v>
      </c>
      <c r="D140" s="22">
        <v>108084</v>
      </c>
      <c r="E140" s="22">
        <v>112218</v>
      </c>
      <c r="F140" s="22">
        <v>112218</v>
      </c>
      <c r="G140" s="55" t="s">
        <v>15</v>
      </c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</row>
    <row r="141" spans="1:36" s="35" customFormat="1" ht="52.5" customHeight="1" x14ac:dyDescent="0.25">
      <c r="A141" s="56"/>
      <c r="B141" s="56"/>
      <c r="C141" s="12" t="s">
        <v>4</v>
      </c>
      <c r="D141" s="22">
        <v>8135.35</v>
      </c>
      <c r="E141" s="22">
        <v>8446.52</v>
      </c>
      <c r="F141" s="22">
        <v>8446.52</v>
      </c>
      <c r="G141" s="56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</row>
    <row r="142" spans="1:36" s="35" customFormat="1" ht="66.75" customHeight="1" x14ac:dyDescent="0.25">
      <c r="A142" s="56"/>
      <c r="B142" s="56"/>
      <c r="C142" s="12" t="s">
        <v>5</v>
      </c>
      <c r="D142" s="22">
        <v>0</v>
      </c>
      <c r="E142" s="22">
        <v>0</v>
      </c>
      <c r="F142" s="22">
        <v>0</v>
      </c>
      <c r="G142" s="56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</row>
    <row r="143" spans="1:36" s="35" customFormat="1" ht="34.5" customHeight="1" x14ac:dyDescent="0.25">
      <c r="A143" s="57"/>
      <c r="B143" s="57"/>
      <c r="C143" s="12" t="s">
        <v>7</v>
      </c>
      <c r="D143" s="22">
        <f>D140+D141+D142</f>
        <v>116219.35</v>
      </c>
      <c r="E143" s="22">
        <f>E140+E141+E142</f>
        <v>120664.52</v>
      </c>
      <c r="F143" s="22">
        <f>F140+F141+F142</f>
        <v>120664.52</v>
      </c>
      <c r="G143" s="57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</row>
    <row r="144" spans="1:36" s="23" customFormat="1" ht="45" customHeight="1" x14ac:dyDescent="0.25">
      <c r="A144" s="52" t="s">
        <v>47</v>
      </c>
      <c r="B144" s="52" t="s">
        <v>61</v>
      </c>
      <c r="C144" s="18" t="s">
        <v>3</v>
      </c>
      <c r="D144" s="37">
        <v>54331118</v>
      </c>
      <c r="E144" s="37">
        <v>54331118</v>
      </c>
      <c r="F144" s="37">
        <v>54331118</v>
      </c>
      <c r="G144" s="52" t="s">
        <v>15</v>
      </c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3" customFormat="1" ht="27.75" customHeight="1" x14ac:dyDescent="0.25">
      <c r="A145" s="53"/>
      <c r="B145" s="53"/>
      <c r="C145" s="18" t="s">
        <v>4</v>
      </c>
      <c r="D145" s="26">
        <v>13009999.33</v>
      </c>
      <c r="E145" s="26">
        <v>6420000</v>
      </c>
      <c r="F145" s="26">
        <v>2626874.9</v>
      </c>
      <c r="G145" s="53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3" customFormat="1" ht="40.5" customHeight="1" x14ac:dyDescent="0.25">
      <c r="A146" s="53"/>
      <c r="B146" s="53"/>
      <c r="C146" s="18" t="s">
        <v>5</v>
      </c>
      <c r="D146" s="22">
        <v>0</v>
      </c>
      <c r="E146" s="22">
        <v>0</v>
      </c>
      <c r="F146" s="22">
        <v>0</v>
      </c>
      <c r="G146" s="53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3" customFormat="1" ht="29.25" customHeight="1" x14ac:dyDescent="0.25">
      <c r="A147" s="54"/>
      <c r="B147" s="54"/>
      <c r="C147" s="18" t="s">
        <v>7</v>
      </c>
      <c r="D147" s="22">
        <f>D144+D145+D146</f>
        <v>67341117.329999998</v>
      </c>
      <c r="E147" s="22">
        <f>E144+E145+E146</f>
        <v>60751118</v>
      </c>
      <c r="F147" s="22">
        <f>F144+F145+F146</f>
        <v>56957992.899999999</v>
      </c>
      <c r="G147" s="5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23" customFormat="1" ht="97.5" customHeight="1" x14ac:dyDescent="0.25">
      <c r="A148" s="52" t="s">
        <v>77</v>
      </c>
      <c r="B148" s="52" t="s">
        <v>61</v>
      </c>
      <c r="C148" s="18" t="s">
        <v>73</v>
      </c>
      <c r="D148" s="22">
        <f>6556180.21+493475.93</f>
        <v>7049656.1399999997</v>
      </c>
      <c r="E148" s="22">
        <f>6556180.21+493475.93</f>
        <v>7049656.1399999997</v>
      </c>
      <c r="F148" s="38">
        <f>6282381.17+472867.4</f>
        <v>6755248.5700000003</v>
      </c>
      <c r="G148" s="52" t="s">
        <v>79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3" customFormat="1" ht="51.75" customHeight="1" x14ac:dyDescent="0.25">
      <c r="A149" s="53"/>
      <c r="B149" s="53"/>
      <c r="C149" s="18" t="s">
        <v>4</v>
      </c>
      <c r="D149" s="22">
        <f>530619.288064123-80641.23</f>
        <v>449978.05806412303</v>
      </c>
      <c r="E149" s="22">
        <f>530619.28-80641.23</f>
        <v>449978.05000000005</v>
      </c>
      <c r="F149" s="38">
        <f>508459.57+78953.35</f>
        <v>587412.92000000004</v>
      </c>
      <c r="G149" s="53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3" customFormat="1" ht="38.25" customHeight="1" x14ac:dyDescent="0.25">
      <c r="A150" s="53"/>
      <c r="B150" s="53"/>
      <c r="C150" s="18" t="s">
        <v>5</v>
      </c>
      <c r="D150" s="22">
        <v>0</v>
      </c>
      <c r="E150" s="38">
        <v>0</v>
      </c>
      <c r="F150" s="38">
        <v>0</v>
      </c>
      <c r="G150" s="53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3" customFormat="1" ht="41.25" customHeight="1" x14ac:dyDescent="0.25">
      <c r="A151" s="54"/>
      <c r="B151" s="54"/>
      <c r="C151" s="18" t="s">
        <v>7</v>
      </c>
      <c r="D151" s="22">
        <f>D148+D149+D150</f>
        <v>7499634.1980641223</v>
      </c>
      <c r="E151" s="38">
        <f t="shared" ref="E151:F151" si="26">E148+E149+E150</f>
        <v>7499634.1899999995</v>
      </c>
      <c r="F151" s="38">
        <f t="shared" si="26"/>
        <v>7342661.4900000002</v>
      </c>
      <c r="G151" s="5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3" customFormat="1" ht="50.25" customHeight="1" x14ac:dyDescent="0.25">
      <c r="A152" s="55" t="s">
        <v>48</v>
      </c>
      <c r="B152" s="55" t="s">
        <v>61</v>
      </c>
      <c r="C152" s="12" t="s">
        <v>3</v>
      </c>
      <c r="D152" s="37">
        <v>70640639</v>
      </c>
      <c r="E152" s="37">
        <v>70640639</v>
      </c>
      <c r="F152" s="37">
        <v>70640639</v>
      </c>
      <c r="G152" s="55" t="s">
        <v>15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3" customFormat="1" ht="36.75" customHeight="1" x14ac:dyDescent="0.25">
      <c r="A153" s="56"/>
      <c r="B153" s="56"/>
      <c r="C153" s="12" t="s">
        <v>4</v>
      </c>
      <c r="D153" s="26">
        <f>21902346+80641.23</f>
        <v>21982987.23</v>
      </c>
      <c r="E153" s="26">
        <f>14013935.87+80641.23</f>
        <v>14094577.1</v>
      </c>
      <c r="F153" s="26">
        <f>12632355-78953.35</f>
        <v>12553401.65</v>
      </c>
      <c r="G153" s="56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3" customFormat="1" ht="33" customHeight="1" x14ac:dyDescent="0.25">
      <c r="A154" s="56"/>
      <c r="B154" s="56"/>
      <c r="C154" s="12" t="s">
        <v>5</v>
      </c>
      <c r="D154" s="22">
        <v>0</v>
      </c>
      <c r="E154" s="22">
        <v>0</v>
      </c>
      <c r="F154" s="22">
        <v>0</v>
      </c>
      <c r="G154" s="56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3" customFormat="1" ht="39.75" customHeight="1" x14ac:dyDescent="0.25">
      <c r="A155" s="57"/>
      <c r="B155" s="57"/>
      <c r="C155" s="12" t="s">
        <v>7</v>
      </c>
      <c r="D155" s="22">
        <f>D152+D153+D154</f>
        <v>92623626.230000004</v>
      </c>
      <c r="E155" s="22">
        <f>E152+E153+E154</f>
        <v>84735216.099999994</v>
      </c>
      <c r="F155" s="22">
        <f>F152+F153+F154</f>
        <v>83194040.650000006</v>
      </c>
      <c r="G155" s="57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23" customFormat="1" ht="21.75" customHeight="1" x14ac:dyDescent="0.25">
      <c r="A156" s="55" t="s">
        <v>40</v>
      </c>
      <c r="B156" s="55" t="s">
        <v>61</v>
      </c>
      <c r="C156" s="12" t="s">
        <v>3</v>
      </c>
      <c r="D156" s="22">
        <v>0</v>
      </c>
      <c r="E156" s="22">
        <v>0</v>
      </c>
      <c r="F156" s="22">
        <v>0</v>
      </c>
      <c r="G156" s="55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25.5" customHeight="1" x14ac:dyDescent="0.25">
      <c r="A157" s="56"/>
      <c r="B157" s="56"/>
      <c r="C157" s="12" t="s">
        <v>4</v>
      </c>
      <c r="D157" s="26">
        <v>28792170</v>
      </c>
      <c r="E157" s="26">
        <v>28297810.559999999</v>
      </c>
      <c r="F157" s="26">
        <v>27896726.609999999</v>
      </c>
      <c r="G157" s="56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33.75" customHeight="1" x14ac:dyDescent="0.25">
      <c r="A158" s="56"/>
      <c r="B158" s="56"/>
      <c r="C158" s="12" t="s">
        <v>5</v>
      </c>
      <c r="D158" s="22">
        <v>0</v>
      </c>
      <c r="E158" s="22">
        <v>0</v>
      </c>
      <c r="F158" s="22">
        <v>0</v>
      </c>
      <c r="G158" s="56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30.75" customHeight="1" x14ac:dyDescent="0.25">
      <c r="A159" s="57"/>
      <c r="B159" s="57"/>
      <c r="C159" s="12" t="s">
        <v>7</v>
      </c>
      <c r="D159" s="22">
        <f>D156+D157+D158</f>
        <v>28792170</v>
      </c>
      <c r="E159" s="22">
        <f>E156+E157+E158</f>
        <v>28297810.559999999</v>
      </c>
      <c r="F159" s="22">
        <f>F156+F157+F158</f>
        <v>27896726.609999999</v>
      </c>
      <c r="G159" s="57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33" customHeight="1" x14ac:dyDescent="0.25">
      <c r="A160" s="55" t="s">
        <v>76</v>
      </c>
      <c r="B160" s="55" t="s">
        <v>61</v>
      </c>
      <c r="C160" s="12" t="s">
        <v>3</v>
      </c>
      <c r="D160" s="37">
        <v>1503277</v>
      </c>
      <c r="E160" s="37">
        <v>1503277</v>
      </c>
      <c r="F160" s="37">
        <v>1503277</v>
      </c>
      <c r="G160" s="55" t="s">
        <v>60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36" customHeight="1" x14ac:dyDescent="0.25">
      <c r="A161" s="56"/>
      <c r="B161" s="56"/>
      <c r="C161" s="12" t="s">
        <v>4</v>
      </c>
      <c r="D161" s="22">
        <v>0</v>
      </c>
      <c r="E161" s="22">
        <v>0</v>
      </c>
      <c r="F161" s="22">
        <v>0</v>
      </c>
      <c r="G161" s="56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49.5" customHeight="1" x14ac:dyDescent="0.25">
      <c r="A162" s="56"/>
      <c r="B162" s="56"/>
      <c r="C162" s="12" t="s">
        <v>5</v>
      </c>
      <c r="D162" s="22">
        <v>0</v>
      </c>
      <c r="E162" s="22">
        <v>0</v>
      </c>
      <c r="F162" s="22">
        <v>0</v>
      </c>
      <c r="G162" s="56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40.5" customHeight="1" x14ac:dyDescent="0.25">
      <c r="A163" s="57"/>
      <c r="B163" s="57"/>
      <c r="C163" s="12" t="s">
        <v>7</v>
      </c>
      <c r="D163" s="22">
        <f>D160+D161+D162</f>
        <v>1503277</v>
      </c>
      <c r="E163" s="22">
        <f>E160+E161+E162</f>
        <v>1503277</v>
      </c>
      <c r="F163" s="22">
        <f>F160+F161+F162</f>
        <v>1503277</v>
      </c>
      <c r="G163" s="57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50.25" customHeight="1" x14ac:dyDescent="0.25">
      <c r="A164" s="52" t="s">
        <v>78</v>
      </c>
      <c r="B164" s="52" t="s">
        <v>61</v>
      </c>
      <c r="C164" s="18" t="s">
        <v>3</v>
      </c>
      <c r="D164" s="22">
        <v>5077800</v>
      </c>
      <c r="E164" s="22">
        <f>4999680-156240</f>
        <v>4843440</v>
      </c>
      <c r="F164" s="22">
        <f>4999680-156240</f>
        <v>4843440</v>
      </c>
      <c r="G164" s="52" t="s">
        <v>82</v>
      </c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50.25" customHeight="1" x14ac:dyDescent="0.25">
      <c r="A165" s="53"/>
      <c r="B165" s="53"/>
      <c r="C165" s="18" t="s">
        <v>4</v>
      </c>
      <c r="D165" s="22">
        <v>0</v>
      </c>
      <c r="E165" s="22">
        <v>0</v>
      </c>
      <c r="F165" s="22">
        <v>0</v>
      </c>
      <c r="G165" s="53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46.5" customHeight="1" x14ac:dyDescent="0.25">
      <c r="A166" s="53"/>
      <c r="B166" s="53"/>
      <c r="C166" s="18" t="s">
        <v>5</v>
      </c>
      <c r="D166" s="22">
        <v>0</v>
      </c>
      <c r="E166" s="22">
        <v>0</v>
      </c>
      <c r="F166" s="22">
        <v>0</v>
      </c>
      <c r="G166" s="53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45" customHeight="1" x14ac:dyDescent="0.25">
      <c r="A167" s="54"/>
      <c r="B167" s="54"/>
      <c r="C167" s="18" t="s">
        <v>7</v>
      </c>
      <c r="D167" s="22">
        <f>D164+D165+D166</f>
        <v>5077800</v>
      </c>
      <c r="E167" s="22">
        <f t="shared" ref="E167:F167" si="27">E164+E165+E166</f>
        <v>4843440</v>
      </c>
      <c r="F167" s="22">
        <f t="shared" si="27"/>
        <v>4843440</v>
      </c>
      <c r="G167" s="5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24" customHeight="1" x14ac:dyDescent="0.25">
      <c r="A168" s="55" t="s">
        <v>80</v>
      </c>
      <c r="B168" s="55" t="s">
        <v>61</v>
      </c>
      <c r="C168" s="12" t="s">
        <v>3</v>
      </c>
      <c r="D168" s="22">
        <f>280800+54000</f>
        <v>334800</v>
      </c>
      <c r="E168" s="22">
        <f t="shared" ref="E168:F168" si="28">280800+54000</f>
        <v>334800</v>
      </c>
      <c r="F168" s="22">
        <f t="shared" si="28"/>
        <v>334800</v>
      </c>
      <c r="G168" s="55" t="s">
        <v>36</v>
      </c>
      <c r="H168" s="24"/>
      <c r="I168" s="24"/>
      <c r="J168" s="24"/>
      <c r="K168" s="31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24" customHeight="1" x14ac:dyDescent="0.25">
      <c r="A169" s="56"/>
      <c r="B169" s="56"/>
      <c r="C169" s="12" t="s">
        <v>4</v>
      </c>
      <c r="D169" s="22">
        <v>143485.71</v>
      </c>
      <c r="E169" s="22">
        <v>143485.71</v>
      </c>
      <c r="F169" s="22">
        <v>143485.71</v>
      </c>
      <c r="G169" s="56"/>
      <c r="H169" s="24"/>
      <c r="I169" s="24"/>
      <c r="J169" s="24"/>
      <c r="K169" s="31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30" customHeight="1" x14ac:dyDescent="0.25">
      <c r="A170" s="56"/>
      <c r="B170" s="56"/>
      <c r="C170" s="12" t="s">
        <v>5</v>
      </c>
      <c r="D170" s="22">
        <v>0</v>
      </c>
      <c r="E170" s="22">
        <v>0</v>
      </c>
      <c r="F170" s="22">
        <v>0</v>
      </c>
      <c r="G170" s="56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63.75" customHeight="1" x14ac:dyDescent="0.25">
      <c r="A171" s="57"/>
      <c r="B171" s="57"/>
      <c r="C171" s="50" t="s">
        <v>7</v>
      </c>
      <c r="D171" s="22">
        <f>D168+D169+D170</f>
        <v>478285.70999999996</v>
      </c>
      <c r="E171" s="22">
        <f>E168+E169+E170</f>
        <v>478285.70999999996</v>
      </c>
      <c r="F171" s="22">
        <f>F168+F169+F170</f>
        <v>478285.70999999996</v>
      </c>
      <c r="G171" s="57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34.5" customHeight="1" x14ac:dyDescent="0.25">
      <c r="A172" s="55" t="s">
        <v>58</v>
      </c>
      <c r="B172" s="55" t="s">
        <v>61</v>
      </c>
      <c r="C172" s="12" t="s">
        <v>3</v>
      </c>
      <c r="D172" s="26">
        <v>16800</v>
      </c>
      <c r="E172" s="26">
        <v>16800</v>
      </c>
      <c r="F172" s="26">
        <v>16800</v>
      </c>
      <c r="G172" s="55" t="s">
        <v>59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51" customHeight="1" x14ac:dyDescent="0.25">
      <c r="A173" s="56"/>
      <c r="B173" s="56"/>
      <c r="C173" s="12" t="s">
        <v>4</v>
      </c>
      <c r="D173" s="22">
        <v>0</v>
      </c>
      <c r="E173" s="22">
        <v>0</v>
      </c>
      <c r="F173" s="22">
        <v>0</v>
      </c>
      <c r="G173" s="56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7.5" customHeight="1" x14ac:dyDescent="0.25">
      <c r="A174" s="56"/>
      <c r="B174" s="56"/>
      <c r="C174" s="12" t="s">
        <v>5</v>
      </c>
      <c r="D174" s="22">
        <v>0</v>
      </c>
      <c r="E174" s="22">
        <v>0</v>
      </c>
      <c r="F174" s="22">
        <v>0</v>
      </c>
      <c r="G174" s="56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35.25" customHeight="1" x14ac:dyDescent="0.25">
      <c r="A175" s="57"/>
      <c r="B175" s="57"/>
      <c r="C175" s="12" t="s">
        <v>7</v>
      </c>
      <c r="D175" s="22">
        <f>D172+D173+D174</f>
        <v>16800</v>
      </c>
      <c r="E175" s="22">
        <f>E172+E173+E174</f>
        <v>16800</v>
      </c>
      <c r="F175" s="22">
        <f>F172+F173+F174</f>
        <v>16800</v>
      </c>
      <c r="G175" s="57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29.25" customHeight="1" x14ac:dyDescent="0.25">
      <c r="A176" s="63" t="s">
        <v>87</v>
      </c>
      <c r="B176" s="55" t="s">
        <v>61</v>
      </c>
      <c r="C176" s="12" t="s">
        <v>3</v>
      </c>
      <c r="D176" s="22">
        <v>0</v>
      </c>
      <c r="E176" s="22">
        <v>0</v>
      </c>
      <c r="F176" s="22">
        <v>0</v>
      </c>
      <c r="G176" s="69" t="s">
        <v>101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23.25" customHeight="1" x14ac:dyDescent="0.25">
      <c r="A177" s="64"/>
      <c r="B177" s="56"/>
      <c r="C177" s="12" t="s">
        <v>4</v>
      </c>
      <c r="D177" s="26">
        <f>11094021-10000</f>
        <v>11084021</v>
      </c>
      <c r="E177" s="26">
        <v>11004021</v>
      </c>
      <c r="F177" s="26">
        <v>11004021</v>
      </c>
      <c r="G177" s="70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30" customHeight="1" x14ac:dyDescent="0.25">
      <c r="A178" s="64"/>
      <c r="B178" s="56"/>
      <c r="C178" s="12" t="s">
        <v>5</v>
      </c>
      <c r="D178" s="22">
        <v>0</v>
      </c>
      <c r="E178" s="22">
        <v>0</v>
      </c>
      <c r="F178" s="22">
        <v>0</v>
      </c>
      <c r="G178" s="70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121.5" customHeight="1" x14ac:dyDescent="0.25">
      <c r="A179" s="65"/>
      <c r="B179" s="57"/>
      <c r="C179" s="12" t="s">
        <v>6</v>
      </c>
      <c r="D179" s="22">
        <f>D176+D177+D178</f>
        <v>11084021</v>
      </c>
      <c r="E179" s="22">
        <f>E176+E177+E178</f>
        <v>11004021</v>
      </c>
      <c r="F179" s="22">
        <f>F176+F177+F178</f>
        <v>11004021</v>
      </c>
      <c r="G179" s="71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37.5" customHeight="1" x14ac:dyDescent="0.25">
      <c r="A180" s="52" t="s">
        <v>124</v>
      </c>
      <c r="B180" s="73" t="str">
        <f t="shared" ref="B180:C183" si="29">B176</f>
        <v>Администрация города Фокино, МКУ «Управление социально-культурной сферы города Фокино»</v>
      </c>
      <c r="C180" s="51" t="str">
        <f t="shared" si="29"/>
        <v>областной бюджет</v>
      </c>
      <c r="D180" s="22">
        <v>705939.19</v>
      </c>
      <c r="E180" s="22">
        <v>695908.58</v>
      </c>
      <c r="F180" s="22">
        <v>695908.58</v>
      </c>
      <c r="G180" s="76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29.25" customHeight="1" x14ac:dyDescent="0.25">
      <c r="A181" s="53"/>
      <c r="B181" s="74"/>
      <c r="C181" s="51" t="str">
        <f t="shared" si="29"/>
        <v>местные бюджеты</v>
      </c>
      <c r="D181" s="22">
        <v>0</v>
      </c>
      <c r="E181" s="22">
        <v>0</v>
      </c>
      <c r="F181" s="22">
        <v>0</v>
      </c>
      <c r="G181" s="77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37.5" customHeight="1" x14ac:dyDescent="0.25">
      <c r="A182" s="53"/>
      <c r="B182" s="74"/>
      <c r="C182" s="51" t="str">
        <f t="shared" si="29"/>
        <v>внебюджетные источники</v>
      </c>
      <c r="D182" s="22">
        <v>0</v>
      </c>
      <c r="E182" s="22">
        <v>0</v>
      </c>
      <c r="F182" s="22">
        <v>0</v>
      </c>
      <c r="G182" s="77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42.75" customHeight="1" x14ac:dyDescent="0.25">
      <c r="A183" s="54"/>
      <c r="B183" s="75"/>
      <c r="C183" s="51" t="str">
        <f t="shared" si="29"/>
        <v>Итого по подпрограмме:</v>
      </c>
      <c r="D183" s="22">
        <f>D180+D181+D182</f>
        <v>705939.19</v>
      </c>
      <c r="E183" s="22">
        <f>E180+E181+E182</f>
        <v>695908.58</v>
      </c>
      <c r="F183" s="22">
        <f>F180+F181+F182</f>
        <v>695908.58</v>
      </c>
      <c r="G183" s="78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3" customFormat="1" ht="71.25" customHeight="1" x14ac:dyDescent="0.25">
      <c r="A184" s="55" t="s">
        <v>112</v>
      </c>
      <c r="B184" s="55" t="s">
        <v>61</v>
      </c>
      <c r="C184" s="51" t="s">
        <v>73</v>
      </c>
      <c r="D184" s="22">
        <f>44080678.71+3317900.55+8694825</f>
        <v>56093404.259999998</v>
      </c>
      <c r="E184" s="22">
        <v>0</v>
      </c>
      <c r="F184" s="22">
        <v>0</v>
      </c>
      <c r="G184" s="60" t="s">
        <v>15</v>
      </c>
      <c r="H184" s="24"/>
      <c r="I184" s="58"/>
      <c r="J184" s="59"/>
      <c r="K184" s="59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</row>
    <row r="185" spans="1:36" s="23" customFormat="1" ht="71.25" customHeight="1" x14ac:dyDescent="0.25">
      <c r="A185" s="56"/>
      <c r="B185" s="56"/>
      <c r="C185" s="51" t="s">
        <v>4</v>
      </c>
      <c r="D185" s="22">
        <v>4222084.1900000004</v>
      </c>
      <c r="E185" s="22">
        <v>0</v>
      </c>
      <c r="F185" s="22">
        <v>0</v>
      </c>
      <c r="G185" s="61"/>
      <c r="H185" s="24"/>
      <c r="I185" s="58"/>
      <c r="J185" s="59"/>
      <c r="K185" s="59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</row>
    <row r="186" spans="1:36" s="23" customFormat="1" ht="39" customHeight="1" x14ac:dyDescent="0.25">
      <c r="A186" s="56"/>
      <c r="B186" s="56"/>
      <c r="C186" s="51" t="s">
        <v>5</v>
      </c>
      <c r="D186" s="22">
        <v>0</v>
      </c>
      <c r="E186" s="22">
        <v>0</v>
      </c>
      <c r="F186" s="22">
        <v>0</v>
      </c>
      <c r="G186" s="61"/>
      <c r="H186" s="24"/>
      <c r="I186" s="58"/>
      <c r="J186" s="59"/>
      <c r="K186" s="59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</row>
    <row r="187" spans="1:36" s="23" customFormat="1" ht="42" customHeight="1" x14ac:dyDescent="0.25">
      <c r="A187" s="57"/>
      <c r="B187" s="57"/>
      <c r="C187" s="51" t="s">
        <v>6</v>
      </c>
      <c r="D187" s="22">
        <f>D184+D185+D186</f>
        <v>60315488.449999996</v>
      </c>
      <c r="E187" s="22">
        <f t="shared" ref="E187:F187" si="30">E184+E185+E186</f>
        <v>0</v>
      </c>
      <c r="F187" s="22">
        <f t="shared" si="30"/>
        <v>0</v>
      </c>
      <c r="G187" s="62"/>
      <c r="H187" s="24"/>
      <c r="I187" s="58"/>
      <c r="J187" s="59"/>
      <c r="K187" s="59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</row>
    <row r="188" spans="1:36" s="20" customFormat="1" ht="23.25" customHeight="1" x14ac:dyDescent="0.25">
      <c r="A188" s="66" t="s">
        <v>106</v>
      </c>
      <c r="B188" s="72" t="s">
        <v>12</v>
      </c>
      <c r="C188" s="16" t="s">
        <v>3</v>
      </c>
      <c r="D188" s="19">
        <f>D192+D196+D204+D208+D212+D216+D200</f>
        <v>9898584</v>
      </c>
      <c r="E188" s="19">
        <f t="shared" ref="E188:F188" si="31">E192+E196+E204+E208+E212+E216+E200</f>
        <v>12241628</v>
      </c>
      <c r="F188" s="19">
        <f t="shared" si="31"/>
        <v>12426828</v>
      </c>
      <c r="G188" s="72"/>
    </row>
    <row r="189" spans="1:36" s="20" customFormat="1" ht="21.75" customHeight="1" x14ac:dyDescent="0.25">
      <c r="A189" s="67"/>
      <c r="B189" s="72"/>
      <c r="C189" s="16" t="s">
        <v>4</v>
      </c>
      <c r="D189" s="19">
        <f>D193+D197+D205+D209+D213+D217</f>
        <v>1404006.3999999999</v>
      </c>
      <c r="E189" s="19">
        <f t="shared" ref="E189:F189" si="32">E193+E197+E205+E209+E213+E217</f>
        <v>1404006.3999999999</v>
      </c>
      <c r="F189" s="19">
        <f t="shared" si="32"/>
        <v>1404006.3999999999</v>
      </c>
      <c r="G189" s="72"/>
    </row>
    <row r="190" spans="1:36" s="20" customFormat="1" ht="32.25" customHeight="1" x14ac:dyDescent="0.25">
      <c r="A190" s="67"/>
      <c r="B190" s="72"/>
      <c r="C190" s="16" t="s">
        <v>5</v>
      </c>
      <c r="D190" s="19">
        <f>D194+D198+D206+D210+D214+D218</f>
        <v>0</v>
      </c>
      <c r="E190" s="19">
        <f t="shared" ref="E190:F190" si="33">E194+E198+E206+E210+E214+E218</f>
        <v>0</v>
      </c>
      <c r="F190" s="19">
        <f t="shared" si="33"/>
        <v>0</v>
      </c>
      <c r="G190" s="72"/>
    </row>
    <row r="191" spans="1:36" s="20" customFormat="1" ht="37.5" customHeight="1" x14ac:dyDescent="0.25">
      <c r="A191" s="68"/>
      <c r="B191" s="72"/>
      <c r="C191" s="16" t="s">
        <v>7</v>
      </c>
      <c r="D191" s="19">
        <f>D188+D189+D190</f>
        <v>11302590.4</v>
      </c>
      <c r="E191" s="19">
        <f>E188+E189+E190</f>
        <v>13645634.4</v>
      </c>
      <c r="F191" s="19">
        <f>F188+F189+F190</f>
        <v>13830834.4</v>
      </c>
      <c r="G191" s="72"/>
    </row>
    <row r="192" spans="1:36" s="23" customFormat="1" ht="42.75" customHeight="1" x14ac:dyDescent="0.25">
      <c r="A192" s="55" t="s">
        <v>104</v>
      </c>
      <c r="B192" s="82" t="s">
        <v>12</v>
      </c>
      <c r="C192" s="12" t="s">
        <v>3</v>
      </c>
      <c r="D192" s="22">
        <v>0</v>
      </c>
      <c r="E192" s="22">
        <v>0</v>
      </c>
      <c r="F192" s="22">
        <v>0</v>
      </c>
      <c r="G192" s="85" t="s">
        <v>26</v>
      </c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27" customHeight="1" x14ac:dyDescent="0.25">
      <c r="A193" s="56"/>
      <c r="B193" s="82"/>
      <c r="C193" s="12" t="s">
        <v>4</v>
      </c>
      <c r="D193" s="26">
        <v>1176688</v>
      </c>
      <c r="E193" s="26">
        <v>1176688</v>
      </c>
      <c r="F193" s="26">
        <v>1176688</v>
      </c>
      <c r="G193" s="85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0.75" customHeight="1" x14ac:dyDescent="0.25">
      <c r="A194" s="56"/>
      <c r="B194" s="82"/>
      <c r="C194" s="12" t="s">
        <v>5</v>
      </c>
      <c r="D194" s="22">
        <v>0</v>
      </c>
      <c r="E194" s="22">
        <v>0</v>
      </c>
      <c r="F194" s="22">
        <v>0</v>
      </c>
      <c r="G194" s="85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30.75" customHeight="1" x14ac:dyDescent="0.25">
      <c r="A195" s="57"/>
      <c r="B195" s="82"/>
      <c r="C195" s="12" t="s">
        <v>7</v>
      </c>
      <c r="D195" s="22">
        <f>D192+D193+D194</f>
        <v>1176688</v>
      </c>
      <c r="E195" s="22">
        <f>E192+E193+E194</f>
        <v>1176688</v>
      </c>
      <c r="F195" s="22">
        <f>F192+F193+F194</f>
        <v>1176688</v>
      </c>
      <c r="G195" s="85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3" customFormat="1" ht="25.5" customHeight="1" x14ac:dyDescent="0.25">
      <c r="A196" s="55" t="s">
        <v>25</v>
      </c>
      <c r="B196" s="82" t="s">
        <v>12</v>
      </c>
      <c r="C196" s="12" t="s">
        <v>3</v>
      </c>
      <c r="D196" s="26">
        <v>57200</v>
      </c>
      <c r="E196" s="26">
        <v>57200</v>
      </c>
      <c r="F196" s="26">
        <v>57200</v>
      </c>
      <c r="G196" s="52" t="s">
        <v>29</v>
      </c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s="23" customFormat="1" ht="24.75" customHeight="1" x14ac:dyDescent="0.25">
      <c r="A197" s="56"/>
      <c r="B197" s="82"/>
      <c r="C197" s="12" t="s">
        <v>4</v>
      </c>
      <c r="D197" s="22">
        <v>0</v>
      </c>
      <c r="E197" s="22">
        <v>0</v>
      </c>
      <c r="F197" s="22">
        <v>0</v>
      </c>
      <c r="G197" s="53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</row>
    <row r="198" spans="1:36" s="23" customFormat="1" ht="39" customHeight="1" x14ac:dyDescent="0.25">
      <c r="A198" s="56"/>
      <c r="B198" s="82"/>
      <c r="C198" s="12" t="s">
        <v>5</v>
      </c>
      <c r="D198" s="22">
        <v>0</v>
      </c>
      <c r="E198" s="22">
        <v>0</v>
      </c>
      <c r="F198" s="22">
        <v>0</v>
      </c>
      <c r="G198" s="53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</row>
    <row r="199" spans="1:36" s="23" customFormat="1" ht="31.5" customHeight="1" x14ac:dyDescent="0.25">
      <c r="A199" s="57"/>
      <c r="B199" s="82"/>
      <c r="C199" s="12" t="s">
        <v>7</v>
      </c>
      <c r="D199" s="22">
        <f>D196+D197+D198</f>
        <v>57200</v>
      </c>
      <c r="E199" s="22">
        <f>E196+E197+E198</f>
        <v>57200</v>
      </c>
      <c r="F199" s="22">
        <f>F196+F197+F198</f>
        <v>57200</v>
      </c>
      <c r="G199" s="5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</row>
    <row r="200" spans="1:36" s="23" customFormat="1" ht="65.25" customHeight="1" x14ac:dyDescent="0.25">
      <c r="A200" s="79" t="s">
        <v>89</v>
      </c>
      <c r="B200" s="82" t="s">
        <v>12</v>
      </c>
      <c r="C200" s="12" t="s">
        <v>3</v>
      </c>
      <c r="D200" s="22">
        <v>842480</v>
      </c>
      <c r="E200" s="22">
        <v>842480</v>
      </c>
      <c r="F200" s="22">
        <v>842480</v>
      </c>
      <c r="G200" s="30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65.25" customHeight="1" x14ac:dyDescent="0.25">
      <c r="A201" s="80"/>
      <c r="B201" s="82"/>
      <c r="C201" s="12" t="s">
        <v>4</v>
      </c>
      <c r="D201" s="22">
        <v>0</v>
      </c>
      <c r="E201" s="22">
        <v>0</v>
      </c>
      <c r="F201" s="22">
        <v>0</v>
      </c>
      <c r="G201" s="30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65.25" customHeight="1" x14ac:dyDescent="0.25">
      <c r="A202" s="80"/>
      <c r="B202" s="82"/>
      <c r="C202" s="12" t="s">
        <v>5</v>
      </c>
      <c r="D202" s="22">
        <v>0</v>
      </c>
      <c r="E202" s="22">
        <v>0</v>
      </c>
      <c r="F202" s="22">
        <v>0</v>
      </c>
      <c r="G202" s="83" t="s">
        <v>14</v>
      </c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50.25" customHeight="1" x14ac:dyDescent="0.25">
      <c r="A203" s="81"/>
      <c r="B203" s="82"/>
      <c r="C203" s="12" t="s">
        <v>7</v>
      </c>
      <c r="D203" s="22">
        <f>D200+D201+D202</f>
        <v>842480</v>
      </c>
      <c r="E203" s="22">
        <f t="shared" ref="E203:F203" si="34">E200+E201+E202</f>
        <v>842480</v>
      </c>
      <c r="F203" s="22">
        <f t="shared" si="34"/>
        <v>842480</v>
      </c>
      <c r="G203" s="83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105.75" customHeight="1" x14ac:dyDescent="0.25">
      <c r="A204" s="55" t="s">
        <v>88</v>
      </c>
      <c r="B204" s="82" t="s">
        <v>12</v>
      </c>
      <c r="C204" s="12" t="s">
        <v>3</v>
      </c>
      <c r="D204" s="37">
        <v>4173120</v>
      </c>
      <c r="E204" s="37">
        <v>4394920</v>
      </c>
      <c r="F204" s="37">
        <v>4580120</v>
      </c>
      <c r="G204" s="83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78" customHeight="1" x14ac:dyDescent="0.25">
      <c r="A205" s="56"/>
      <c r="B205" s="82"/>
      <c r="C205" s="12" t="s">
        <v>4</v>
      </c>
      <c r="D205" s="22">
        <v>0</v>
      </c>
      <c r="E205" s="22">
        <v>0</v>
      </c>
      <c r="F205" s="22">
        <v>0</v>
      </c>
      <c r="G205" s="83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53.25" customHeight="1" x14ac:dyDescent="0.25">
      <c r="A206" s="56"/>
      <c r="B206" s="82"/>
      <c r="C206" s="12" t="s">
        <v>5</v>
      </c>
      <c r="D206" s="22">
        <v>0</v>
      </c>
      <c r="E206" s="22">
        <v>0</v>
      </c>
      <c r="F206" s="22">
        <v>0</v>
      </c>
      <c r="G206" s="83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45.75" customHeight="1" x14ac:dyDescent="0.25">
      <c r="A207" s="57"/>
      <c r="B207" s="82"/>
      <c r="C207" s="12" t="s">
        <v>7</v>
      </c>
      <c r="D207" s="22">
        <f>D204+D205+D206</f>
        <v>4173120</v>
      </c>
      <c r="E207" s="22">
        <f>E204+E205+E206</f>
        <v>4394920</v>
      </c>
      <c r="F207" s="22">
        <f>F204+F205+F206</f>
        <v>4580120</v>
      </c>
      <c r="G207" s="8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3" customFormat="1" ht="29.25" customHeight="1" x14ac:dyDescent="0.25">
      <c r="A208" s="55" t="s">
        <v>24</v>
      </c>
      <c r="B208" s="82" t="s">
        <v>12</v>
      </c>
      <c r="C208" s="12" t="s">
        <v>3</v>
      </c>
      <c r="D208" s="26">
        <v>4228488</v>
      </c>
      <c r="E208" s="26">
        <v>6342732</v>
      </c>
      <c r="F208" s="26">
        <v>6342732</v>
      </c>
      <c r="G208" s="52" t="s">
        <v>28</v>
      </c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s="23" customFormat="1" ht="28.5" customHeight="1" x14ac:dyDescent="0.25">
      <c r="A209" s="56"/>
      <c r="B209" s="82"/>
      <c r="C209" s="12" t="s">
        <v>4</v>
      </c>
      <c r="D209" s="22">
        <v>0</v>
      </c>
      <c r="E209" s="22">
        <v>0</v>
      </c>
      <c r="F209" s="22">
        <v>0</v>
      </c>
      <c r="G209" s="53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s="23" customFormat="1" ht="36.75" customHeight="1" x14ac:dyDescent="0.25">
      <c r="A210" s="56"/>
      <c r="B210" s="82"/>
      <c r="C210" s="12" t="s">
        <v>5</v>
      </c>
      <c r="D210" s="22">
        <v>0</v>
      </c>
      <c r="E210" s="22">
        <v>0</v>
      </c>
      <c r="F210" s="22">
        <v>0</v>
      </c>
      <c r="G210" s="53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</row>
    <row r="211" spans="1:36" s="23" customFormat="1" ht="30.75" customHeight="1" x14ac:dyDescent="0.25">
      <c r="A211" s="57"/>
      <c r="B211" s="82"/>
      <c r="C211" s="12" t="s">
        <v>7</v>
      </c>
      <c r="D211" s="22">
        <f>D208+D209+D210</f>
        <v>4228488</v>
      </c>
      <c r="E211" s="22">
        <f>E208+E209+E210</f>
        <v>6342732</v>
      </c>
      <c r="F211" s="22">
        <f>F208+F209+F210</f>
        <v>6342732</v>
      </c>
      <c r="G211" s="5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</row>
    <row r="212" spans="1:36" s="23" customFormat="1" ht="84" customHeight="1" x14ac:dyDescent="0.25">
      <c r="A212" s="55" t="s">
        <v>113</v>
      </c>
      <c r="B212" s="82" t="s">
        <v>12</v>
      </c>
      <c r="C212" s="12" t="s">
        <v>3</v>
      </c>
      <c r="D212" s="26">
        <v>29000</v>
      </c>
      <c r="E212" s="26">
        <v>36000</v>
      </c>
      <c r="F212" s="26">
        <v>36000</v>
      </c>
      <c r="G212" s="52" t="s">
        <v>26</v>
      </c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71.25" customHeight="1" x14ac:dyDescent="0.25">
      <c r="A213" s="56"/>
      <c r="B213" s="82"/>
      <c r="C213" s="12" t="s">
        <v>4</v>
      </c>
      <c r="D213" s="26">
        <v>0</v>
      </c>
      <c r="E213" s="26">
        <v>0</v>
      </c>
      <c r="F213" s="26">
        <v>0</v>
      </c>
      <c r="G213" s="53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88.5" customHeight="1" x14ac:dyDescent="0.25">
      <c r="A214" s="56"/>
      <c r="B214" s="82"/>
      <c r="C214" s="12" t="s">
        <v>5</v>
      </c>
      <c r="D214" s="22">
        <v>0</v>
      </c>
      <c r="E214" s="22">
        <v>0</v>
      </c>
      <c r="F214" s="22">
        <v>0</v>
      </c>
      <c r="G214" s="53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54.75" customHeight="1" x14ac:dyDescent="0.25">
      <c r="A215" s="57"/>
      <c r="B215" s="82"/>
      <c r="C215" s="13" t="s">
        <v>7</v>
      </c>
      <c r="D215" s="27">
        <f>D212+D213+D214</f>
        <v>29000</v>
      </c>
      <c r="E215" s="27">
        <f>E212+E213+E214</f>
        <v>36000</v>
      </c>
      <c r="F215" s="27">
        <f>F212+F213+F214</f>
        <v>36000</v>
      </c>
      <c r="G215" s="5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17.25" customHeight="1" x14ac:dyDescent="0.25">
      <c r="A216" s="55" t="s">
        <v>42</v>
      </c>
      <c r="B216" s="82" t="s">
        <v>12</v>
      </c>
      <c r="C216" s="12" t="s">
        <v>3</v>
      </c>
      <c r="D216" s="22">
        <f>188307.41+379988.59</f>
        <v>568296</v>
      </c>
      <c r="E216" s="22">
        <f t="shared" ref="E216:F216" si="35">188307.41+379988.59</f>
        <v>568296</v>
      </c>
      <c r="F216" s="22">
        <f t="shared" si="35"/>
        <v>568296</v>
      </c>
      <c r="G216" s="52" t="s">
        <v>27</v>
      </c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15" customHeight="1" x14ac:dyDescent="0.25">
      <c r="A217" s="56"/>
      <c r="B217" s="82"/>
      <c r="C217" s="12" t="s">
        <v>4</v>
      </c>
      <c r="D217" s="22">
        <v>227318.39999999999</v>
      </c>
      <c r="E217" s="22">
        <v>227318.39999999999</v>
      </c>
      <c r="F217" s="22">
        <v>227318.39999999999</v>
      </c>
      <c r="G217" s="53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32.25" customHeight="1" x14ac:dyDescent="0.25">
      <c r="A218" s="56"/>
      <c r="B218" s="82"/>
      <c r="C218" s="12" t="s">
        <v>5</v>
      </c>
      <c r="D218" s="22">
        <v>0</v>
      </c>
      <c r="E218" s="22">
        <v>0</v>
      </c>
      <c r="F218" s="22">
        <v>0</v>
      </c>
      <c r="G218" s="53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4.5" customHeight="1" x14ac:dyDescent="0.25">
      <c r="A219" s="57"/>
      <c r="B219" s="82"/>
      <c r="C219" s="13" t="s">
        <v>7</v>
      </c>
      <c r="D219" s="27">
        <f>D216+D217+D218</f>
        <v>795614.4</v>
      </c>
      <c r="E219" s="27">
        <f>E216+E217+E218</f>
        <v>795614.4</v>
      </c>
      <c r="F219" s="27">
        <f>F216+F217+F218</f>
        <v>795614.4</v>
      </c>
      <c r="G219" s="5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22.5" customHeight="1" x14ac:dyDescent="0.25">
      <c r="A220" s="66" t="s">
        <v>121</v>
      </c>
      <c r="B220" s="92" t="s">
        <v>12</v>
      </c>
      <c r="C220" s="11" t="s">
        <v>3</v>
      </c>
      <c r="D220" s="19">
        <f>D224+D228+D232</f>
        <v>38884</v>
      </c>
      <c r="E220" s="19">
        <f t="shared" ref="E220:F220" si="36">E224+E228+E232</f>
        <v>38884</v>
      </c>
      <c r="F220" s="19">
        <f t="shared" si="36"/>
        <v>37334</v>
      </c>
      <c r="G220" s="72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21.75" customHeight="1" x14ac:dyDescent="0.25">
      <c r="A221" s="67"/>
      <c r="B221" s="92"/>
      <c r="C221" s="11" t="s">
        <v>4</v>
      </c>
      <c r="D221" s="19">
        <f>D225+D229+D233</f>
        <v>11964480.75</v>
      </c>
      <c r="E221" s="19">
        <f t="shared" ref="E221:F221" si="37">E225+E229+E233</f>
        <v>11280332.75</v>
      </c>
      <c r="F221" s="19">
        <f t="shared" si="37"/>
        <v>11280216.09</v>
      </c>
      <c r="G221" s="72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33" customHeight="1" x14ac:dyDescent="0.25">
      <c r="A222" s="67"/>
      <c r="B222" s="92"/>
      <c r="C222" s="11" t="s">
        <v>5</v>
      </c>
      <c r="D222" s="19">
        <f>D226+D230+D234</f>
        <v>0</v>
      </c>
      <c r="E222" s="19">
        <f t="shared" ref="E222:F222" si="38">E226+E230+E234</f>
        <v>0</v>
      </c>
      <c r="F222" s="19">
        <f t="shared" si="38"/>
        <v>0</v>
      </c>
      <c r="G222" s="72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30.75" customHeight="1" x14ac:dyDescent="0.25">
      <c r="A223" s="68"/>
      <c r="B223" s="92"/>
      <c r="C223" s="11" t="s">
        <v>7</v>
      </c>
      <c r="D223" s="19">
        <f>D220+D221+D222</f>
        <v>12003364.75</v>
      </c>
      <c r="E223" s="19">
        <f>E220+E221+E222</f>
        <v>11319216.75</v>
      </c>
      <c r="F223" s="19">
        <f>F220+F221+F222</f>
        <v>11317550.09</v>
      </c>
      <c r="G223" s="72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23.25" customHeight="1" x14ac:dyDescent="0.25">
      <c r="A224" s="55" t="s">
        <v>44</v>
      </c>
      <c r="B224" s="82" t="s">
        <v>71</v>
      </c>
      <c r="C224" s="12" t="s">
        <v>3</v>
      </c>
      <c r="D224" s="22">
        <v>0</v>
      </c>
      <c r="E224" s="22">
        <v>0</v>
      </c>
      <c r="F224" s="22">
        <v>0</v>
      </c>
      <c r="G224" s="85" t="s">
        <v>51</v>
      </c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80" s="23" customFormat="1" ht="18.75" customHeight="1" x14ac:dyDescent="0.25">
      <c r="A225" s="56"/>
      <c r="B225" s="82"/>
      <c r="C225" s="12" t="s">
        <v>4</v>
      </c>
      <c r="D225" s="26">
        <v>9479249</v>
      </c>
      <c r="E225" s="39">
        <v>9186101</v>
      </c>
      <c r="F225" s="39">
        <v>9186101</v>
      </c>
      <c r="G225" s="85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80" s="23" customFormat="1" ht="35.25" customHeight="1" x14ac:dyDescent="0.25">
      <c r="A226" s="56"/>
      <c r="B226" s="82"/>
      <c r="C226" s="12" t="s">
        <v>5</v>
      </c>
      <c r="D226" s="22">
        <v>0</v>
      </c>
      <c r="E226" s="22">
        <v>0</v>
      </c>
      <c r="F226" s="22">
        <v>0</v>
      </c>
      <c r="G226" s="85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80" s="23" customFormat="1" ht="29.25" customHeight="1" x14ac:dyDescent="0.25">
      <c r="A227" s="57"/>
      <c r="B227" s="82"/>
      <c r="C227" s="12" t="s">
        <v>7</v>
      </c>
      <c r="D227" s="22">
        <f>D224+D225+D226</f>
        <v>9479249</v>
      </c>
      <c r="E227" s="22">
        <f>E224+E225+E226</f>
        <v>9186101</v>
      </c>
      <c r="F227" s="22">
        <f>F224+F225+F226</f>
        <v>9186101</v>
      </c>
      <c r="G227" s="85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80" s="23" customFormat="1" ht="24" customHeight="1" x14ac:dyDescent="0.25">
      <c r="A228" s="55" t="s">
        <v>45</v>
      </c>
      <c r="B228" s="82" t="s">
        <v>57</v>
      </c>
      <c r="C228" s="12" t="s">
        <v>3</v>
      </c>
      <c r="D228" s="22">
        <v>0</v>
      </c>
      <c r="E228" s="22">
        <v>0</v>
      </c>
      <c r="F228" s="22">
        <v>0</v>
      </c>
      <c r="G228" s="85" t="s">
        <v>52</v>
      </c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80" s="23" customFormat="1" ht="23.25" customHeight="1" x14ac:dyDescent="0.25">
      <c r="A229" s="56"/>
      <c r="B229" s="82"/>
      <c r="C229" s="12" t="s">
        <v>4</v>
      </c>
      <c r="D229" s="26">
        <v>2482305</v>
      </c>
      <c r="E229" s="26">
        <v>2091305</v>
      </c>
      <c r="F229" s="26">
        <v>2091305</v>
      </c>
      <c r="G229" s="85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80" s="23" customFormat="1" ht="29.25" customHeight="1" x14ac:dyDescent="0.25">
      <c r="A230" s="56"/>
      <c r="B230" s="82"/>
      <c r="C230" s="12" t="s">
        <v>5</v>
      </c>
      <c r="D230" s="22">
        <v>0</v>
      </c>
      <c r="E230" s="22">
        <v>0</v>
      </c>
      <c r="F230" s="22">
        <v>0</v>
      </c>
      <c r="G230" s="85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80" s="23" customFormat="1" ht="29.25" customHeight="1" x14ac:dyDescent="0.25">
      <c r="A231" s="57"/>
      <c r="B231" s="82"/>
      <c r="C231" s="12" t="s">
        <v>7</v>
      </c>
      <c r="D231" s="22">
        <f>D228+D229+D230</f>
        <v>2482305</v>
      </c>
      <c r="E231" s="22">
        <f>E228+E229+E230</f>
        <v>2091305</v>
      </c>
      <c r="F231" s="22">
        <f>F228+F229+F230</f>
        <v>2091305</v>
      </c>
      <c r="G231" s="85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80" s="23" customFormat="1" ht="29.25" customHeight="1" x14ac:dyDescent="0.25">
      <c r="A232" s="55" t="s">
        <v>93</v>
      </c>
      <c r="B232" s="82" t="s">
        <v>57</v>
      </c>
      <c r="C232" s="12" t="s">
        <v>3</v>
      </c>
      <c r="D232" s="22">
        <f>36765.28+2346.72-228</f>
        <v>38884</v>
      </c>
      <c r="E232" s="22">
        <f>36765.28+2346.72-228</f>
        <v>38884</v>
      </c>
      <c r="F232" s="22">
        <v>37334</v>
      </c>
      <c r="G232" s="52" t="s">
        <v>92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</row>
    <row r="233" spans="1:80" s="23" customFormat="1" ht="29.25" customHeight="1" x14ac:dyDescent="0.25">
      <c r="A233" s="56"/>
      <c r="B233" s="82"/>
      <c r="C233" s="12" t="s">
        <v>4</v>
      </c>
      <c r="D233" s="22">
        <v>2926.75</v>
      </c>
      <c r="E233" s="22">
        <v>2926.75</v>
      </c>
      <c r="F233" s="22">
        <v>2810.09</v>
      </c>
      <c r="G233" s="53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</row>
    <row r="234" spans="1:80" s="23" customFormat="1" ht="29.25" customHeight="1" x14ac:dyDescent="0.25">
      <c r="A234" s="56"/>
      <c r="B234" s="82"/>
      <c r="C234" s="12" t="s">
        <v>5</v>
      </c>
      <c r="D234" s="22">
        <v>0</v>
      </c>
      <c r="E234" s="22">
        <v>0</v>
      </c>
      <c r="F234" s="22">
        <v>0</v>
      </c>
      <c r="G234" s="53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</row>
    <row r="235" spans="1:80" s="23" customFormat="1" ht="37.5" customHeight="1" x14ac:dyDescent="0.25">
      <c r="A235" s="57"/>
      <c r="B235" s="82"/>
      <c r="C235" s="12" t="s">
        <v>7</v>
      </c>
      <c r="D235" s="22">
        <f>D232+D233+D234</f>
        <v>41810.75</v>
      </c>
      <c r="E235" s="22">
        <f>E232+E233+E234</f>
        <v>41810.75</v>
      </c>
      <c r="F235" s="22">
        <f>F232+F233+F234</f>
        <v>40144.089999999997</v>
      </c>
      <c r="G235" s="5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</row>
    <row r="236" spans="1:80" s="42" customFormat="1" ht="18" customHeight="1" x14ac:dyDescent="0.25">
      <c r="A236" s="72" t="s">
        <v>122</v>
      </c>
      <c r="B236" s="92"/>
      <c r="C236" s="11" t="s">
        <v>3</v>
      </c>
      <c r="D236" s="19">
        <f>D240</f>
        <v>0</v>
      </c>
      <c r="E236" s="19">
        <f t="shared" ref="E236:F236" si="39">E240</f>
        <v>0</v>
      </c>
      <c r="F236" s="19">
        <f t="shared" si="39"/>
        <v>0</v>
      </c>
      <c r="G236" s="72"/>
      <c r="H236" s="40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  <c r="AS236" s="41"/>
      <c r="AT236" s="41"/>
      <c r="AU236" s="41"/>
      <c r="AV236" s="41"/>
      <c r="AW236" s="41"/>
      <c r="AX236" s="41"/>
      <c r="AY236" s="41"/>
      <c r="AZ236" s="41"/>
      <c r="BA236" s="41"/>
      <c r="BB236" s="41"/>
      <c r="BC236" s="41"/>
      <c r="BD236" s="41"/>
      <c r="BE236" s="41"/>
      <c r="BF236" s="41"/>
      <c r="BG236" s="41"/>
      <c r="BH236" s="41"/>
      <c r="BI236" s="41"/>
      <c r="BJ236" s="41"/>
      <c r="BK236" s="41"/>
      <c r="BL236" s="41"/>
      <c r="BM236" s="41"/>
      <c r="BN236" s="41"/>
      <c r="BO236" s="41"/>
      <c r="BP236" s="41"/>
      <c r="BQ236" s="41"/>
      <c r="BR236" s="41"/>
      <c r="BS236" s="41"/>
      <c r="BT236" s="41"/>
      <c r="BU236" s="41"/>
      <c r="BV236" s="41"/>
      <c r="BW236" s="41"/>
      <c r="BX236" s="41"/>
      <c r="BY236" s="41"/>
      <c r="BZ236" s="41"/>
      <c r="CA236" s="41"/>
      <c r="CB236" s="41"/>
    </row>
    <row r="237" spans="1:80" s="42" customFormat="1" ht="19.5" customHeight="1" x14ac:dyDescent="0.25">
      <c r="A237" s="72"/>
      <c r="B237" s="92"/>
      <c r="C237" s="11" t="s">
        <v>4</v>
      </c>
      <c r="D237" s="19">
        <f>D241</f>
        <v>19080527</v>
      </c>
      <c r="E237" s="19">
        <f t="shared" ref="E237:F237" si="40">E241</f>
        <v>19287200</v>
      </c>
      <c r="F237" s="19">
        <f t="shared" si="40"/>
        <v>19287200</v>
      </c>
      <c r="G237" s="72"/>
      <c r="H237" s="40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  <c r="AS237" s="41"/>
      <c r="AT237" s="41"/>
      <c r="AU237" s="41"/>
      <c r="AV237" s="41"/>
      <c r="AW237" s="41"/>
      <c r="AX237" s="41"/>
      <c r="AY237" s="41"/>
      <c r="AZ237" s="41"/>
      <c r="BA237" s="41"/>
      <c r="BB237" s="41"/>
      <c r="BC237" s="41"/>
      <c r="BD237" s="41"/>
      <c r="BE237" s="41"/>
      <c r="BF237" s="41"/>
      <c r="BG237" s="41"/>
      <c r="BH237" s="41"/>
      <c r="BI237" s="41"/>
      <c r="BJ237" s="41"/>
      <c r="BK237" s="41"/>
      <c r="BL237" s="41"/>
      <c r="BM237" s="41"/>
      <c r="BN237" s="41"/>
      <c r="BO237" s="41"/>
      <c r="BP237" s="41"/>
      <c r="BQ237" s="41"/>
      <c r="BR237" s="41"/>
      <c r="BS237" s="41"/>
      <c r="BT237" s="41"/>
      <c r="BU237" s="41"/>
      <c r="BV237" s="41"/>
      <c r="BW237" s="41"/>
      <c r="BX237" s="41"/>
      <c r="BY237" s="41"/>
      <c r="BZ237" s="41"/>
      <c r="CA237" s="41"/>
      <c r="CB237" s="41"/>
    </row>
    <row r="238" spans="1:80" s="42" customFormat="1" ht="32.25" customHeight="1" x14ac:dyDescent="0.25">
      <c r="A238" s="72"/>
      <c r="B238" s="92"/>
      <c r="C238" s="11" t="s">
        <v>5</v>
      </c>
      <c r="D238" s="19">
        <f>D242</f>
        <v>0</v>
      </c>
      <c r="E238" s="19">
        <f t="shared" ref="E238:F238" si="41">E242</f>
        <v>0</v>
      </c>
      <c r="F238" s="19">
        <f t="shared" si="41"/>
        <v>0</v>
      </c>
      <c r="G238" s="72"/>
      <c r="H238" s="40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  <c r="AS238" s="41"/>
      <c r="AT238" s="41"/>
      <c r="AU238" s="41"/>
      <c r="AV238" s="41"/>
      <c r="AW238" s="41"/>
      <c r="AX238" s="41"/>
      <c r="AY238" s="41"/>
      <c r="AZ238" s="41"/>
      <c r="BA238" s="41"/>
      <c r="BB238" s="41"/>
      <c r="BC238" s="41"/>
      <c r="BD238" s="41"/>
      <c r="BE238" s="41"/>
      <c r="BF238" s="41"/>
      <c r="BG238" s="41"/>
      <c r="BH238" s="41"/>
      <c r="BI238" s="41"/>
      <c r="BJ238" s="41"/>
      <c r="BK238" s="41"/>
      <c r="BL238" s="41"/>
      <c r="BM238" s="41"/>
      <c r="BN238" s="41"/>
      <c r="BO238" s="41"/>
      <c r="BP238" s="41"/>
      <c r="BQ238" s="41"/>
      <c r="BR238" s="41"/>
      <c r="BS238" s="41"/>
      <c r="BT238" s="41"/>
      <c r="BU238" s="41"/>
      <c r="BV238" s="41"/>
      <c r="BW238" s="41"/>
      <c r="BX238" s="41"/>
      <c r="BY238" s="41"/>
      <c r="BZ238" s="41"/>
      <c r="CA238" s="41"/>
      <c r="CB238" s="41"/>
    </row>
    <row r="239" spans="1:80" s="42" customFormat="1" ht="34.5" customHeight="1" x14ac:dyDescent="0.25">
      <c r="A239" s="72"/>
      <c r="B239" s="92"/>
      <c r="C239" s="11" t="s">
        <v>7</v>
      </c>
      <c r="D239" s="19">
        <f>D236+D237+D238</f>
        <v>19080527</v>
      </c>
      <c r="E239" s="19">
        <f t="shared" ref="E239:F239" si="42">E236+E237+E238</f>
        <v>19287200</v>
      </c>
      <c r="F239" s="19">
        <f t="shared" si="42"/>
        <v>19287200</v>
      </c>
      <c r="G239" s="72"/>
      <c r="H239" s="40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  <c r="AS239" s="41"/>
      <c r="AT239" s="41"/>
      <c r="AU239" s="41"/>
      <c r="AV239" s="41"/>
      <c r="AW239" s="41"/>
      <c r="AX239" s="41"/>
      <c r="AY239" s="41"/>
      <c r="AZ239" s="41"/>
      <c r="BA239" s="41"/>
      <c r="BB239" s="41"/>
      <c r="BC239" s="41"/>
      <c r="BD239" s="41"/>
      <c r="BE239" s="41"/>
      <c r="BF239" s="41"/>
      <c r="BG239" s="41"/>
      <c r="BH239" s="41"/>
      <c r="BI239" s="41"/>
      <c r="BJ239" s="41"/>
      <c r="BK239" s="41"/>
      <c r="BL239" s="41"/>
      <c r="BM239" s="41"/>
      <c r="BN239" s="41"/>
      <c r="BO239" s="41"/>
      <c r="BP239" s="41"/>
      <c r="BQ239" s="41"/>
      <c r="BR239" s="41"/>
      <c r="BS239" s="41"/>
      <c r="BT239" s="41"/>
      <c r="BU239" s="41"/>
      <c r="BV239" s="41"/>
      <c r="BW239" s="41"/>
      <c r="BX239" s="41"/>
      <c r="BY239" s="41"/>
      <c r="BZ239" s="41"/>
      <c r="CA239" s="41"/>
      <c r="CB239" s="41"/>
    </row>
    <row r="240" spans="1:80" s="23" customFormat="1" ht="17.25" customHeight="1" x14ac:dyDescent="0.25">
      <c r="A240" s="55" t="s">
        <v>72</v>
      </c>
      <c r="B240" s="55" t="s">
        <v>43</v>
      </c>
      <c r="C240" s="15" t="s">
        <v>3</v>
      </c>
      <c r="D240" s="43">
        <v>0</v>
      </c>
      <c r="E240" s="43">
        <v>0</v>
      </c>
      <c r="F240" s="43">
        <v>0</v>
      </c>
      <c r="G240" s="85" t="s">
        <v>32</v>
      </c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</row>
    <row r="241" spans="1:36" s="23" customFormat="1" ht="18.75" customHeight="1" x14ac:dyDescent="0.25">
      <c r="A241" s="56"/>
      <c r="B241" s="56"/>
      <c r="C241" s="12" t="s">
        <v>4</v>
      </c>
      <c r="D241" s="22">
        <v>19080527</v>
      </c>
      <c r="E241" s="22">
        <v>19287200</v>
      </c>
      <c r="F241" s="22">
        <v>19287200</v>
      </c>
      <c r="G241" s="85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</row>
    <row r="242" spans="1:36" s="23" customFormat="1" ht="30.75" customHeight="1" x14ac:dyDescent="0.25">
      <c r="A242" s="56"/>
      <c r="B242" s="56"/>
      <c r="C242" s="12" t="s">
        <v>5</v>
      </c>
      <c r="D242" s="22">
        <v>0</v>
      </c>
      <c r="E242" s="22">
        <v>0</v>
      </c>
      <c r="F242" s="22">
        <v>0</v>
      </c>
      <c r="G242" s="85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</row>
    <row r="243" spans="1:36" s="23" customFormat="1" ht="47.25" customHeight="1" x14ac:dyDescent="0.25">
      <c r="A243" s="57"/>
      <c r="B243" s="57"/>
      <c r="C243" s="13" t="s">
        <v>7</v>
      </c>
      <c r="D243" s="27">
        <f>D240+D241+D242</f>
        <v>19080527</v>
      </c>
      <c r="E243" s="27">
        <f>E240+E241+E242</f>
        <v>19287200</v>
      </c>
      <c r="F243" s="27">
        <f>F240+F241+F242</f>
        <v>19287200</v>
      </c>
      <c r="G243" s="85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</row>
    <row r="244" spans="1:36" s="46" customFormat="1" x14ac:dyDescent="0.25">
      <c r="A244" s="89" t="s">
        <v>10</v>
      </c>
      <c r="B244" s="93"/>
      <c r="C244" s="17" t="s">
        <v>3</v>
      </c>
      <c r="D244" s="45">
        <f t="shared" ref="D244:F245" si="43">D8+D80+D100+D136+D188+D220+D236+D60</f>
        <v>717433925.5999999</v>
      </c>
      <c r="E244" s="45">
        <f t="shared" si="43"/>
        <v>183424830.82999998</v>
      </c>
      <c r="F244" s="45">
        <f t="shared" si="43"/>
        <v>239298614.16000003</v>
      </c>
      <c r="G244" s="86"/>
    </row>
    <row r="245" spans="1:36" s="46" customFormat="1" x14ac:dyDescent="0.25">
      <c r="A245" s="90"/>
      <c r="B245" s="93"/>
      <c r="C245" s="17" t="s">
        <v>4</v>
      </c>
      <c r="D245" s="45">
        <f t="shared" si="43"/>
        <v>147592942.65806413</v>
      </c>
      <c r="E245" s="45">
        <f t="shared" si="43"/>
        <v>114565943.29430108</v>
      </c>
      <c r="F245" s="45">
        <f t="shared" si="43"/>
        <v>115333795.75000001</v>
      </c>
      <c r="G245" s="87"/>
    </row>
    <row r="246" spans="1:36" s="46" customFormat="1" ht="31.5" x14ac:dyDescent="0.25">
      <c r="A246" s="90"/>
      <c r="B246" s="93"/>
      <c r="C246" s="44" t="s">
        <v>5</v>
      </c>
      <c r="D246" s="47">
        <f>D10+D82+D102+D190+D222+D238+D62</f>
        <v>0</v>
      </c>
      <c r="E246" s="47">
        <f>E10+E82+E102+E190+E222+E238+E62</f>
        <v>0</v>
      </c>
      <c r="F246" s="47">
        <f>F10+F82+F102+F190+F222+F238+F62</f>
        <v>0</v>
      </c>
      <c r="G246" s="87"/>
    </row>
    <row r="247" spans="1:36" s="46" customFormat="1" ht="24.75" customHeight="1" x14ac:dyDescent="0.25">
      <c r="A247" s="91"/>
      <c r="B247" s="93"/>
      <c r="C247" s="17" t="s">
        <v>16</v>
      </c>
      <c r="D247" s="45">
        <f>D244+D245+D246</f>
        <v>865026868.25806403</v>
      </c>
      <c r="E247" s="45">
        <f t="shared" ref="E247:F247" si="44">E244+E245+E246</f>
        <v>297990774.12430108</v>
      </c>
      <c r="F247" s="45">
        <f t="shared" si="44"/>
        <v>354632409.91000003</v>
      </c>
      <c r="G247" s="88"/>
    </row>
    <row r="251" spans="1:36" x14ac:dyDescent="0.25">
      <c r="D251" s="5"/>
      <c r="E251" s="5"/>
      <c r="F251" s="5"/>
    </row>
  </sheetData>
  <mergeCells count="187">
    <mergeCell ref="G84:G87"/>
    <mergeCell ref="A84:A87"/>
    <mergeCell ref="B84:B87"/>
    <mergeCell ref="A132:A135"/>
    <mergeCell ref="G132:G135"/>
    <mergeCell ref="A144:A147"/>
    <mergeCell ref="B144:B147"/>
    <mergeCell ref="B136:B139"/>
    <mergeCell ref="A124:A127"/>
    <mergeCell ref="B124:B127"/>
    <mergeCell ref="G124:G127"/>
    <mergeCell ref="B108:B111"/>
    <mergeCell ref="G108:G111"/>
    <mergeCell ref="G112:G115"/>
    <mergeCell ref="G136:G139"/>
    <mergeCell ref="B104:B107"/>
    <mergeCell ref="B120:B123"/>
    <mergeCell ref="G40:G43"/>
    <mergeCell ref="G32:G35"/>
    <mergeCell ref="B40:B43"/>
    <mergeCell ref="G100:G103"/>
    <mergeCell ref="B32:B35"/>
    <mergeCell ref="B80:B83"/>
    <mergeCell ref="B100:B103"/>
    <mergeCell ref="G64:G67"/>
    <mergeCell ref="G44:G47"/>
    <mergeCell ref="B68:B71"/>
    <mergeCell ref="G68:G71"/>
    <mergeCell ref="B72:B75"/>
    <mergeCell ref="G72:G75"/>
    <mergeCell ref="B76:B79"/>
    <mergeCell ref="G76:G79"/>
    <mergeCell ref="B48:B51"/>
    <mergeCell ref="G48:G51"/>
    <mergeCell ref="B36:B39"/>
    <mergeCell ref="G80:G83"/>
    <mergeCell ref="G88:G91"/>
    <mergeCell ref="B88:B91"/>
    <mergeCell ref="G52:G55"/>
    <mergeCell ref="B92:B95"/>
    <mergeCell ref="G92:G9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36:G39"/>
    <mergeCell ref="B112:B115"/>
    <mergeCell ref="A108:A111"/>
    <mergeCell ref="A140:A143"/>
    <mergeCell ref="B116:B119"/>
    <mergeCell ref="B128:B131"/>
    <mergeCell ref="A40:A43"/>
    <mergeCell ref="A136:A139"/>
    <mergeCell ref="A120:A123"/>
    <mergeCell ref="B132:B135"/>
    <mergeCell ref="A60:A63"/>
    <mergeCell ref="B60:B63"/>
    <mergeCell ref="A64:A67"/>
    <mergeCell ref="B64:B67"/>
    <mergeCell ref="B52:B55"/>
    <mergeCell ref="A44:A47"/>
    <mergeCell ref="B44:B47"/>
    <mergeCell ref="A100:A103"/>
    <mergeCell ref="A48:A51"/>
    <mergeCell ref="A112:A115"/>
    <mergeCell ref="A104:A107"/>
    <mergeCell ref="A128:A131"/>
    <mergeCell ref="G96:G99"/>
    <mergeCell ref="G104:G107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B196:B199"/>
    <mergeCell ref="A232:A235"/>
    <mergeCell ref="B232:B235"/>
    <mergeCell ref="A196:A199"/>
    <mergeCell ref="A192:A195"/>
    <mergeCell ref="A204:A207"/>
    <mergeCell ref="A208:A211"/>
    <mergeCell ref="A28:A31"/>
    <mergeCell ref="A24:A27"/>
    <mergeCell ref="A32:A35"/>
    <mergeCell ref="A116:A119"/>
    <mergeCell ref="A56:A59"/>
    <mergeCell ref="B56:B59"/>
    <mergeCell ref="B96:B99"/>
    <mergeCell ref="A96:A99"/>
    <mergeCell ref="A36:A39"/>
    <mergeCell ref="A92:A95"/>
    <mergeCell ref="A80:A83"/>
    <mergeCell ref="A88:A91"/>
    <mergeCell ref="A52:A55"/>
    <mergeCell ref="A68:A71"/>
    <mergeCell ref="A72:A75"/>
    <mergeCell ref="A76:A79"/>
    <mergeCell ref="A164:A167"/>
    <mergeCell ref="G244:G247"/>
    <mergeCell ref="G228:G231"/>
    <mergeCell ref="G212:G215"/>
    <mergeCell ref="B216:B219"/>
    <mergeCell ref="B224:B227"/>
    <mergeCell ref="G216:G219"/>
    <mergeCell ref="B240:B243"/>
    <mergeCell ref="G236:G239"/>
    <mergeCell ref="A240:A243"/>
    <mergeCell ref="A228:A231"/>
    <mergeCell ref="A244:A247"/>
    <mergeCell ref="A220:A223"/>
    <mergeCell ref="A224:A227"/>
    <mergeCell ref="A216:A219"/>
    <mergeCell ref="B220:B223"/>
    <mergeCell ref="B244:B247"/>
    <mergeCell ref="B212:B215"/>
    <mergeCell ref="A236:A239"/>
    <mergeCell ref="B236:B239"/>
    <mergeCell ref="G208:G211"/>
    <mergeCell ref="A200:A203"/>
    <mergeCell ref="B200:B203"/>
    <mergeCell ref="B208:B211"/>
    <mergeCell ref="G120:G123"/>
    <mergeCell ref="G116:G119"/>
    <mergeCell ref="G128:G131"/>
    <mergeCell ref="G202:G207"/>
    <mergeCell ref="G240:G243"/>
    <mergeCell ref="G196:G199"/>
    <mergeCell ref="G192:G195"/>
    <mergeCell ref="B204:B207"/>
    <mergeCell ref="G144:G147"/>
    <mergeCell ref="G140:G143"/>
    <mergeCell ref="B140:B143"/>
    <mergeCell ref="G232:G235"/>
    <mergeCell ref="B228:B231"/>
    <mergeCell ref="A212:A215"/>
    <mergeCell ref="G224:G227"/>
    <mergeCell ref="G220:G223"/>
    <mergeCell ref="B172:B175"/>
    <mergeCell ref="B188:B191"/>
    <mergeCell ref="B176:B179"/>
    <mergeCell ref="B192:B195"/>
    <mergeCell ref="A188:A191"/>
    <mergeCell ref="G168:G171"/>
    <mergeCell ref="B168:B171"/>
    <mergeCell ref="A172:A175"/>
    <mergeCell ref="G176:G179"/>
    <mergeCell ref="G188:G191"/>
    <mergeCell ref="G172:G175"/>
    <mergeCell ref="A184:A187"/>
    <mergeCell ref="B184:B187"/>
    <mergeCell ref="A180:A183"/>
    <mergeCell ref="B180:B183"/>
    <mergeCell ref="G180:G183"/>
    <mergeCell ref="I184:K187"/>
    <mergeCell ref="G184:G187"/>
    <mergeCell ref="A168:A171"/>
    <mergeCell ref="A176:A179"/>
    <mergeCell ref="B164:B167"/>
    <mergeCell ref="G164:G167"/>
    <mergeCell ref="B160:B163"/>
    <mergeCell ref="G160:G163"/>
    <mergeCell ref="G156:G159"/>
    <mergeCell ref="G148:G151"/>
    <mergeCell ref="A156:A159"/>
    <mergeCell ref="A152:A155"/>
    <mergeCell ref="A148:A151"/>
    <mergeCell ref="B148:B151"/>
    <mergeCell ref="G152:G155"/>
    <mergeCell ref="A160:A163"/>
    <mergeCell ref="B156:B159"/>
    <mergeCell ref="B152:B155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2022-12-15T08:39:13Z</cp:lastPrinted>
  <dcterms:created xsi:type="dcterms:W3CDTF">2011-06-15T13:58:56Z</dcterms:created>
  <dcterms:modified xsi:type="dcterms:W3CDTF">2022-12-15T08:43:30Z</dcterms:modified>
</cp:coreProperties>
</file>