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3-2025год\МУН ПРОГРАММЫ (2023-2025)\002 Администрация\МУН ПРОГР АДМ (002) на 2023-2025 изм. от 19.10.23 №667-П\"/>
    </mc:Choice>
  </mc:AlternateContent>
  <xr:revisionPtr revIDLastSave="0" documentId="13_ncr:1_{91D71DFB-5C72-4F07-AEAB-B286756450F6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8'!$A$1:$G$283</definedName>
  </definedNames>
  <calcPr calcId="181029"/>
</workbook>
</file>

<file path=xl/calcChain.xml><?xml version="1.0" encoding="utf-8"?>
<calcChain xmlns="http://schemas.openxmlformats.org/spreadsheetml/2006/main">
  <c r="D209" i="1" l="1"/>
  <c r="E208" i="1"/>
  <c r="F208" i="1"/>
  <c r="D208" i="1"/>
  <c r="E231" i="1"/>
  <c r="F231" i="1"/>
  <c r="D231" i="1"/>
  <c r="D149" i="1"/>
  <c r="E167" i="1"/>
  <c r="F167" i="1"/>
  <c r="D167" i="1"/>
  <c r="D17" i="1" l="1"/>
  <c r="D265" i="1"/>
  <c r="D264" i="1"/>
  <c r="F265" i="1"/>
  <c r="E265" i="1"/>
  <c r="F264" i="1"/>
  <c r="E264" i="1"/>
  <c r="E275" i="1" l="1"/>
  <c r="F275" i="1"/>
  <c r="D275" i="1"/>
  <c r="E144" i="1"/>
  <c r="E105" i="1"/>
  <c r="E104" i="1"/>
  <c r="E147" i="1" l="1"/>
  <c r="F147" i="1"/>
  <c r="D147" i="1"/>
  <c r="D245" i="1"/>
  <c r="F255" i="1"/>
  <c r="E255" i="1"/>
  <c r="D255" i="1"/>
  <c r="F105" i="1"/>
  <c r="D105" i="1"/>
  <c r="D96" i="1" l="1"/>
  <c r="F9" i="1"/>
  <c r="D9" i="1"/>
  <c r="E55" i="1"/>
  <c r="F55" i="1"/>
  <c r="D55" i="1"/>
  <c r="E279" i="1" l="1"/>
  <c r="F279" i="1"/>
  <c r="D279" i="1"/>
  <c r="E199" i="1" l="1"/>
  <c r="F199" i="1"/>
  <c r="D199" i="1"/>
  <c r="E131" i="1" l="1"/>
  <c r="F131" i="1"/>
  <c r="D131" i="1"/>
  <c r="F169" i="1" l="1"/>
  <c r="E169" i="1"/>
  <c r="F161" i="1"/>
  <c r="E161" i="1"/>
  <c r="D8" i="1"/>
  <c r="E85" i="1" l="1"/>
  <c r="F85" i="1"/>
  <c r="E84" i="1"/>
  <c r="F84" i="1"/>
  <c r="F104" i="1"/>
  <c r="E149" i="1"/>
  <c r="F149" i="1"/>
  <c r="F203" i="1"/>
  <c r="E203" i="1"/>
  <c r="D203" i="1"/>
  <c r="B200" i="1"/>
  <c r="C200" i="1"/>
  <c r="C201" i="1"/>
  <c r="C202" i="1"/>
  <c r="C203" i="1"/>
  <c r="F180" i="1" l="1"/>
  <c r="E180" i="1"/>
  <c r="E184" i="1" l="1"/>
  <c r="F184" i="1"/>
  <c r="D184" i="1"/>
  <c r="D204" i="1"/>
  <c r="E260" i="1"/>
  <c r="E244" i="1" s="1"/>
  <c r="D260" i="1"/>
  <c r="D244" i="1" s="1"/>
  <c r="D266" i="1"/>
  <c r="E246" i="1"/>
  <c r="F246" i="1"/>
  <c r="D246" i="1"/>
  <c r="E245" i="1"/>
  <c r="F245" i="1"/>
  <c r="F244" i="1"/>
  <c r="E240" i="1"/>
  <c r="F240" i="1"/>
  <c r="D240" i="1"/>
  <c r="F160" i="1"/>
  <c r="E160" i="1"/>
  <c r="E148" i="1" s="1"/>
  <c r="D160" i="1"/>
  <c r="D104" i="1"/>
  <c r="D85" i="1"/>
  <c r="D84" i="1"/>
  <c r="E103" i="1"/>
  <c r="F103" i="1"/>
  <c r="D103" i="1"/>
  <c r="C100" i="1"/>
  <c r="C101" i="1"/>
  <c r="C102" i="1"/>
  <c r="C103" i="1"/>
  <c r="B100" i="1"/>
  <c r="E65" i="1"/>
  <c r="F65" i="1"/>
  <c r="E64" i="1"/>
  <c r="F64" i="1"/>
  <c r="D65" i="1"/>
  <c r="D64" i="1"/>
  <c r="F60" i="1"/>
  <c r="F8" i="1" s="1"/>
  <c r="E8" i="1"/>
  <c r="E9" i="1"/>
  <c r="D63" i="1"/>
  <c r="B60" i="1"/>
  <c r="C61" i="1"/>
  <c r="C62" i="1"/>
  <c r="C63" i="1"/>
  <c r="D43" i="1"/>
  <c r="D148" i="1" l="1"/>
  <c r="F148" i="1"/>
  <c r="E63" i="1"/>
  <c r="F63" i="1"/>
  <c r="D259" i="1" l="1"/>
  <c r="E207" i="1" l="1"/>
  <c r="F207" i="1"/>
  <c r="D207" i="1" l="1"/>
  <c r="E106" i="1"/>
  <c r="F106" i="1"/>
  <c r="E10" i="1"/>
  <c r="E11" i="1" s="1"/>
  <c r="F10" i="1"/>
  <c r="F11" i="1" s="1"/>
  <c r="F39" i="1"/>
  <c r="E39" i="1"/>
  <c r="D39" i="1"/>
  <c r="E86" i="1"/>
  <c r="F86" i="1"/>
  <c r="D86" i="1"/>
  <c r="F91" i="1"/>
  <c r="E91" i="1"/>
  <c r="D91" i="1"/>
  <c r="F135" i="1"/>
  <c r="E135" i="1"/>
  <c r="D135" i="1"/>
  <c r="F143" i="1"/>
  <c r="E143" i="1"/>
  <c r="D143" i="1"/>
  <c r="D106" i="1"/>
  <c r="D107" i="1" s="1"/>
  <c r="E150" i="1"/>
  <c r="E151" i="1" s="1"/>
  <c r="F150" i="1"/>
  <c r="F151" i="1" s="1"/>
  <c r="D150" i="1"/>
  <c r="E209" i="1" l="1"/>
  <c r="E281" i="1" s="1"/>
  <c r="F209" i="1"/>
  <c r="F281" i="1" s="1"/>
  <c r="E210" i="1"/>
  <c r="F210" i="1"/>
  <c r="D280" i="1"/>
  <c r="F263" i="1" l="1"/>
  <c r="E263" i="1"/>
  <c r="D263" i="1"/>
  <c r="E266" i="1"/>
  <c r="F266" i="1"/>
  <c r="F83" i="1"/>
  <c r="E83" i="1"/>
  <c r="D83" i="1"/>
  <c r="F79" i="1"/>
  <c r="E79" i="1"/>
  <c r="D79" i="1"/>
  <c r="F75" i="1"/>
  <c r="E75" i="1"/>
  <c r="D75" i="1"/>
  <c r="F71" i="1"/>
  <c r="E71" i="1"/>
  <c r="D71" i="1"/>
  <c r="F66" i="1"/>
  <c r="E66" i="1"/>
  <c r="D66" i="1"/>
  <c r="F280" i="1" l="1"/>
  <c r="F267" i="1"/>
  <c r="E280" i="1"/>
  <c r="E267" i="1"/>
  <c r="E282" i="1"/>
  <c r="F282" i="1"/>
  <c r="E67" i="1"/>
  <c r="D67" i="1"/>
  <c r="F67" i="1"/>
  <c r="E223" i="1" l="1"/>
  <c r="D223" i="1"/>
  <c r="F223" i="1" l="1"/>
  <c r="D10" i="1"/>
  <c r="E163" i="1" l="1"/>
  <c r="F163" i="1"/>
  <c r="D163" i="1"/>
  <c r="E183" i="1" l="1"/>
  <c r="F183" i="1"/>
  <c r="D183" i="1"/>
  <c r="F155" i="1" l="1"/>
  <c r="E155" i="1"/>
  <c r="D155" i="1"/>
  <c r="D281" i="1" l="1"/>
  <c r="D139" i="1"/>
  <c r="D99" i="1" l="1"/>
  <c r="E99" i="1"/>
  <c r="F99" i="1"/>
  <c r="D95" i="1" l="1"/>
  <c r="E59" i="1" l="1"/>
  <c r="F59" i="1"/>
  <c r="D59" i="1"/>
  <c r="F175" i="1" l="1"/>
  <c r="E175" i="1"/>
  <c r="D175" i="1"/>
  <c r="F171" i="1"/>
  <c r="E171" i="1"/>
  <c r="D171" i="1"/>
  <c r="F195" i="1"/>
  <c r="E195" i="1"/>
  <c r="D195" i="1"/>
  <c r="F191" i="1"/>
  <c r="E191" i="1"/>
  <c r="D191" i="1"/>
  <c r="F187" i="1"/>
  <c r="E187" i="1"/>
  <c r="D187" i="1"/>
  <c r="F179" i="1"/>
  <c r="E179" i="1"/>
  <c r="D179" i="1"/>
  <c r="F139" i="1"/>
  <c r="E139" i="1"/>
  <c r="F123" i="1"/>
  <c r="E123" i="1"/>
  <c r="D123" i="1"/>
  <c r="F127" i="1"/>
  <c r="E127" i="1"/>
  <c r="D127" i="1"/>
  <c r="E51" i="1"/>
  <c r="F51" i="1"/>
  <c r="D51" i="1"/>
  <c r="F47" i="1"/>
  <c r="E47" i="1"/>
  <c r="D47" i="1"/>
  <c r="F27" i="1"/>
  <c r="E27" i="1"/>
  <c r="D27" i="1"/>
  <c r="F35" i="1"/>
  <c r="E35" i="1"/>
  <c r="D35" i="1"/>
  <c r="E15" i="1"/>
  <c r="F15" i="1"/>
  <c r="E19" i="1"/>
  <c r="F19" i="1"/>
  <c r="E23" i="1"/>
  <c r="F23" i="1"/>
  <c r="E31" i="1"/>
  <c r="F31" i="1"/>
  <c r="E43" i="1"/>
  <c r="F43" i="1"/>
  <c r="E95" i="1"/>
  <c r="F95" i="1"/>
  <c r="E111" i="1"/>
  <c r="F111" i="1"/>
  <c r="E115" i="1"/>
  <c r="F115" i="1"/>
  <c r="E119" i="1"/>
  <c r="F119" i="1"/>
  <c r="E159" i="1"/>
  <c r="F159" i="1"/>
  <c r="E215" i="1"/>
  <c r="F215" i="1"/>
  <c r="E219" i="1"/>
  <c r="F219" i="1"/>
  <c r="E235" i="1"/>
  <c r="F235" i="1"/>
  <c r="E239" i="1"/>
  <c r="F239" i="1"/>
  <c r="E243" i="1"/>
  <c r="F243" i="1"/>
  <c r="E251" i="1"/>
  <c r="F251" i="1"/>
  <c r="E259" i="1"/>
  <c r="F259" i="1"/>
  <c r="E271" i="1"/>
  <c r="F271" i="1"/>
  <c r="D115" i="1"/>
  <c r="D159" i="1"/>
  <c r="D210" i="1"/>
  <c r="D282" i="1" s="1"/>
  <c r="D31" i="1"/>
  <c r="D251" i="1"/>
  <c r="D243" i="1"/>
  <c r="D239" i="1"/>
  <c r="D219" i="1"/>
  <c r="D23" i="1"/>
  <c r="D215" i="1"/>
  <c r="D119" i="1"/>
  <c r="D111" i="1"/>
  <c r="D19" i="1"/>
  <c r="D15" i="1"/>
  <c r="D235" i="1"/>
  <c r="D271" i="1"/>
  <c r="D227" i="1"/>
  <c r="E227" i="1"/>
  <c r="F227" i="1"/>
  <c r="D283" i="1" l="1"/>
  <c r="E283" i="1"/>
  <c r="F211" i="1"/>
  <c r="E247" i="1"/>
  <c r="E211" i="1"/>
  <c r="E107" i="1"/>
  <c r="E87" i="1"/>
  <c r="D247" i="1"/>
  <c r="D87" i="1"/>
  <c r="D211" i="1"/>
  <c r="F247" i="1"/>
  <c r="F87" i="1"/>
  <c r="D11" i="1"/>
  <c r="F107" i="1"/>
  <c r="D151" i="1"/>
  <c r="D267" i="1"/>
  <c r="F28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user</author>
  </authors>
  <commentList>
    <comment ref="A124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E144" authorId="1" shapeId="0" xr:uid="{C6178685-A733-4382-8A3B-FF3AD2D52D6D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36 828 000- фед.бюджет
484 189,10 -обл.бюджет</t>
        </r>
      </text>
    </comment>
  </commentList>
</comments>
</file>

<file path=xl/sharedStrings.xml><?xml version="1.0" encoding="utf-8"?>
<sst xmlns="http://schemas.openxmlformats.org/spreadsheetml/2006/main" count="465" uniqueCount="137">
  <si>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</si>
  <si>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</si>
  <si>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</si>
  <si>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</si>
  <si>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</si>
  <si>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</si>
  <si>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</si>
  <si>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</si>
  <si>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</si>
  <si>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</si>
  <si>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</si>
  <si>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</si>
  <si>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</si>
  <si>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Улучшение качества проживания населения</t>
  </si>
  <si>
    <t>Увеличение доли детей, оставшихся без попечения родителей, переданных на воспитание в семьи граждан РФ, постоянно 
проживающих на территории РФ</t>
  </si>
  <si>
    <t>модернизация и развитие инфраструктуры, ресурсное обеспечение системы образования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</si>
  <si>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</si>
  <si>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</si>
  <si>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</si>
  <si>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</si>
  <si>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</si>
  <si>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</si>
  <si>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улучшение качества городских дорог и тротуаров, обеспечение безопасности дорожного движения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</si>
  <si>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</si>
  <si>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</si>
  <si>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</si>
  <si>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В рамках установленных полномочий</t>
  </si>
  <si>
    <t>Улучшение жилищных условий молодых семей</t>
  </si>
  <si>
    <t>Обеспечение жильем детей-сирот</t>
  </si>
  <si>
    <t>Социальные гарантии детям-сиротам</t>
  </si>
  <si>
    <t>Финансовое обеспечение переданных исполнительно-распорядительным  органам муниципальных образований государственных  полномочий</t>
  </si>
  <si>
    <t>Информирование жителей города о деятельности органов власти, о развитии города, проводимых мероприятиях</t>
  </si>
  <si>
    <t>Привлечение населения к здоровому образу жизни, популяризация видов спорта среди молодёжи</t>
  </si>
  <si>
    <t>Повышение качества предоставления государственных и муниципальных услуг</t>
  </si>
  <si>
    <t xml:space="preserve">Решение вопросов местного  значения             </t>
  </si>
  <si>
    <t>Улучшение качества предоставляемых услуг</t>
  </si>
  <si>
    <t>Оздоровление детей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</si>
  <si>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</si>
  <si>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</si>
  <si>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</si>
  <si>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Организации дополнительного образования</t>
  </si>
  <si>
    <t>Предотвращение чрезвычайных ситуаций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</si>
  <si>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</si>
  <si>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</si>
  <si>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</si>
  <si>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Трудоустройство детей в летний период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</si>
  <si>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</si>
  <si>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</si>
  <si>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Защита населения от болезней</t>
  </si>
  <si>
    <t>Повышение качества освещения в городе</t>
  </si>
  <si>
    <t>Организация культурного досуга населения</t>
  </si>
  <si>
    <t xml:space="preserve">Рост посещений библиотек 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</si>
  <si>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</si>
  <si>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 xml:space="preserve">организация работы единой дежурно- диспетчерской службы города Фокино; реализация единой государственной политики в области гражданской 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</si>
  <si>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</si>
  <si>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</si>
  <si>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</si>
  <si>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</si>
  <si>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Социальная поддержка педагогических работников, работающих в сельской местности</t>
  </si>
  <si>
    <t>Социальная поддержка семей</t>
  </si>
  <si>
    <t>Администрация города Фокино, МКУ «Управление социально-культурной сферы города Фокино»</t>
  </si>
  <si>
    <t>Улучшение качества проживания населения, повышения качества оказания коммунальных услуг</t>
  </si>
  <si>
    <t xml:space="preserve">  </t>
  </si>
  <si>
    <t>Обеспечение мероприятий по содержанию муниципального жилья</t>
  </si>
  <si>
    <t>Учет объектов недвижимости, повышение эффективности землепользования и застройки городских территорий</t>
  </si>
  <si>
    <t>Администрация города Фокино, МБУ МФЦ ПГиМУ "Мои документы" г.Фокино</t>
  </si>
  <si>
    <t>Администрация города Фокино, МУП «МКФ»</t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</si>
  <si>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</si>
  <si>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</si>
  <si>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</si>
  <si>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</si>
  <si>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</si>
  <si>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</si>
  <si>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</si>
  <si>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</si>
  <si>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</si>
  <si>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</si>
  <si>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</si>
  <si>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обеспечение учеников младших классов бесплатным горячим питанием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</si>
  <si>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</si>
  <si>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</si>
  <si>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Обеспечение выплаты ежемесячного денежного вознаграждения за классное руководство</t>
  </si>
  <si>
    <t>Профилактика наркомании</t>
  </si>
  <si>
    <t>2023 год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</si>
  <si>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</si>
  <si>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</si>
  <si>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</si>
  <si>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</si>
  <si>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</si>
  <si>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Мероприятия по профилактике наркомании</t>
  </si>
  <si>
    <t>2024 год</t>
  </si>
  <si>
    <t>Комплектование книжных фондов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</si>
  <si>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</si>
  <si>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области)</t>
  </si>
  <si>
    <t>Улучшение качества предоставления коммунальных услуг</t>
  </si>
  <si>
    <t>Подготовка объектов жилищно-коммунального хозяйства к зиме (ремонт сетей теплоснабжения)</t>
  </si>
  <si>
    <t>укрепление материально-технической базы</t>
  </si>
  <si>
    <t>Осуществление полномочий по составлению списков кандидатов в присяжные заседатели федеральных судов общей юрисдикции в РФ</t>
  </si>
  <si>
    <t>Мероприятия по благоустройству</t>
  </si>
  <si>
    <t>1.формирование экономических условий, обеспечивающих систему образования финансовыми, материально-техническими ресурсами; 2.создание условий для повышения качества  образования;              3.обеспечение развития системы воспитания и дополнительного образования;  4.удовлетворение потребностей граждан в доступном и качественном образовании</t>
  </si>
  <si>
    <t xml:space="preserve">Укрепление общественного порядка и общественной безопасности </t>
  </si>
  <si>
    <t>Формирование новых мест захоронения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</si>
  <si>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</si>
  <si>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2025 год</t>
  </si>
  <si>
    <t>Подпрограмма «Реализация мероприятий социальной политики» (2023-2025годы)</t>
  </si>
  <si>
    <t xml:space="preserve">Мероприятия по установлению и описанию местоположения границ территориальных зон </t>
  </si>
  <si>
    <t xml:space="preserve">Проведение комплексных кадастровых работ </t>
  </si>
  <si>
    <t>Совершенствование системы профилактики правонарушений и усиление борьбы с преступностью</t>
  </si>
  <si>
    <t>Обеспечение сохранности автомобильных дорог местного значения и условий безопасности движения по ним (Ремонт автомобильной дороги  в г. Фокино Брянской области)</t>
  </si>
  <si>
    <t>Мероприятия в сфере охраны окружающей среды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</si>
  <si>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(Региональный проект "Создание условий для обучения, отдыха и оздоровления детей и молодежи (Брянская область)" (Реализация мероприятий по модернизации школьных систем образования)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</si>
  <si>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</si>
  <si>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Приложение 9</t>
  </si>
  <si>
    <t xml:space="preserve">«Реализация полномочий исполнительного органа власти городского округа город Фокино Брянской области » 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</si>
  <si>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</t>
  </si>
  <si>
    <t xml:space="preserve">Подпрограмма «Реализация мероприятий в области жилищно-коммунального хозяйства и благоустройства» </t>
  </si>
  <si>
    <t>Подпрограмма «Дорожное хозяйство»</t>
  </si>
  <si>
    <t xml:space="preserve">Подпрограмма «Профилактика правонарушений на территории города Фокино» </t>
  </si>
  <si>
    <t xml:space="preserve">Подпрограмма "Выполнение функций администрации города Фокино, реализация переданных полномочий" </t>
  </si>
  <si>
    <t>Подпрограмма «Осуществление мероприятий в области культуры»</t>
  </si>
  <si>
    <t xml:space="preserve">Подпрограмма «Физическая культура,  спорт и молодежная политика» </t>
  </si>
  <si>
    <t>План реализации муниципальной программы "Реализация полномочий исполнительного органа власти 
городского округа город Фокино  Брянской области"</t>
  </si>
  <si>
    <t>Субсидии бюджетным учреждениям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</si>
  <si>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 (Строительство моста через р. Болва на автомобильной дороге «Подъезд к г. Фокино» Брянской области)</t>
  </si>
  <si>
    <t>Строительство объектов  водоснабжения (Строительство водопроводной сети по ул. Северная в г.Фокино Брянской области, Реконструкция очистных сооружений в г.Фокино Брянской области)</t>
  </si>
  <si>
    <t>Повышение энергетической эффективности и обеспечения энергосбережения</t>
  </si>
  <si>
    <t>Мероприятия по развитию образования (Социальное обеспечение и иные выплаты населению)</t>
  </si>
  <si>
    <t>Мероприятия по развитию физической культуры и спорта</t>
  </si>
  <si>
    <t>Осуществление мероприятий по землеустройству и землепользованию</t>
  </si>
  <si>
    <t xml:space="preserve">Финансовое обеспечение дорожной деятельности в рамках реализации национального проекта "Безопасные качественные дороги" (Капитальный ремонт автомобильной дороги на участке от АЗС до Диспансера в г.Фокино Брянской области) </t>
  </si>
  <si>
    <t>Субсидии автономным учреждениям на возмещение нормативных затрат, связанных с оказанием ими муниципальных услуг, выполнением работ (Снос ДК)</t>
  </si>
  <si>
    <t>Мероприятия по модернизации систем коммунальной инфраструктуры (в т.ч. за счет средств публично-правовой компании "Фонд развития территорий")</t>
  </si>
  <si>
    <t>Региональный проект "Спорт - норма жизни (Брянская область)". Предоставление субсидий бюджетным, автономным учреждениям и иным некоммерческим организациям. ("Капитальный ремонт единого недвижимого комплекса по адресу: Российская Федерация, Брянская область, г.Фокино, ул.Карла Маркса, д.42/Б" (Стадион "Триумф")</t>
  </si>
  <si>
    <t>Привлечение населения к здоровому образу жизни</t>
  </si>
  <si>
    <t>Предоставление субсидий бюджетным, автономным учреждениям и иным некоммерческим организациям (Отдельные мероприятия по развитию образования)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</si>
  <si>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</si>
  <si>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 xml:space="preserve">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(Социальные выплаты гражданам на приобретение жилья)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</si>
</sst>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148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center"/>
    </xf>
    <xf numFmtId="0" fontId="1" fillId="0" borderId="0" xfId="0" applyFont="1"/>
    <xf numFmtId="165" fontId="1" fillId="0" borderId="0" xfId="0" applyNumberFormat="1" applyFont="1"/>
    <xf numFmtId="165" fontId="2" fillId="0" borderId="0" xfId="0" applyNumberFormat="1" applyFont="1"/>
    <xf numFmtId="0" fontId="7" fillId="0" borderId="0" xfId="0" applyFont="1" applyFill="1"/>
    <xf numFmtId="0" fontId="1" fillId="0" borderId="1" xfId="0" applyFont="1" applyFill="1" applyBorder="1" applyAlignment="1">
      <alignment horizontal="right" vertical="center"/>
    </xf>
    <xf numFmtId="14" fontId="1" fillId="0" borderId="0" xfId="0" applyNumberFormat="1" applyFont="1" applyFill="1" applyAlignment="1">
      <alignment horizontal="left"/>
    </xf>
    <xf numFmtId="0" fontId="9" fillId="0" borderId="0" xfId="0" applyFont="1"/>
    <xf numFmtId="0" fontId="8" fillId="4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64" fontId="2" fillId="0" borderId="0" xfId="1" applyFont="1" applyFill="1" applyAlignment="1">
      <alignment horizontal="left" vertical="top"/>
    </xf>
    <xf numFmtId="4" fontId="1" fillId="4" borderId="2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4" fontId="1" fillId="4" borderId="7" xfId="0" applyNumberFormat="1" applyFont="1" applyFill="1" applyBorder="1" applyAlignment="1">
      <alignment horizontal="left" vertical="top" wrapText="1"/>
    </xf>
    <xf numFmtId="4" fontId="1" fillId="4" borderId="4" xfId="0" applyNumberFormat="1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 wrapText="1"/>
    </xf>
    <xf numFmtId="4" fontId="7" fillId="4" borderId="4" xfId="0" applyNumberFormat="1" applyFont="1" applyFill="1" applyBorder="1" applyAlignment="1">
      <alignment horizontal="left" vertical="top"/>
    </xf>
    <xf numFmtId="0" fontId="1" fillId="4" borderId="6" xfId="0" applyFont="1" applyFill="1" applyBorder="1" applyAlignment="1">
      <alignment horizontal="left" vertical="top" wrapText="1"/>
    </xf>
    <xf numFmtId="4" fontId="1" fillId="4" borderId="0" xfId="0" applyNumberFormat="1" applyFont="1" applyFill="1" applyBorder="1" applyAlignment="1">
      <alignment horizontal="left" vertical="top"/>
    </xf>
    <xf numFmtId="4" fontId="12" fillId="0" borderId="0" xfId="0" applyNumberFormat="1" applyFont="1" applyFill="1" applyBorder="1" applyAlignment="1">
      <alignment horizontal="left" vertical="top" wrapText="1"/>
    </xf>
    <xf numFmtId="4" fontId="7" fillId="4" borderId="2" xfId="0" applyNumberFormat="1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left" vertical="top"/>
    </xf>
    <xf numFmtId="4" fontId="1" fillId="4" borderId="10" xfId="0" applyNumberFormat="1" applyFont="1" applyFill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left" vertical="top"/>
    </xf>
    <xf numFmtId="4" fontId="12" fillId="4" borderId="7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4" fontId="1" fillId="4" borderId="3" xfId="0" applyNumberFormat="1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4" fontId="14" fillId="4" borderId="2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" fontId="14" fillId="4" borderId="4" xfId="0" applyNumberFormat="1" applyFont="1" applyFill="1" applyBorder="1" applyAlignment="1">
      <alignment horizontal="left" vertical="top"/>
    </xf>
    <xf numFmtId="0" fontId="1" fillId="4" borderId="4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" fontId="1" fillId="4" borderId="2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0" fontId="1" fillId="0" borderId="4" xfId="0" applyFont="1" applyBorder="1" applyAlignment="1">
      <alignment wrapText="1"/>
    </xf>
    <xf numFmtId="4" fontId="1" fillId="0" borderId="7" xfId="0" applyNumberFormat="1" applyFont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top" wrapText="1"/>
    </xf>
    <xf numFmtId="4" fontId="1" fillId="4" borderId="7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left" vertical="top" wrapText="1"/>
    </xf>
    <xf numFmtId="0" fontId="1" fillId="4" borderId="9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top" wrapText="1"/>
    </xf>
    <xf numFmtId="0" fontId="4" fillId="4" borderId="6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165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165" fontId="9" fillId="4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287"/>
  <sheetViews>
    <sheetView tabSelected="1" view="pageBreakPreview" zoomScaleNormal="90" zoomScaleSheetLayoutView="100" workbookViewId="0">
      <pane ySplit="7" topLeftCell="A228" activePane="bottomLeft" state="frozen"/>
      <selection pane="bottomLeft" activeCell="A228" sqref="A228:A231"/>
    </sheetView>
  </sheetViews>
  <sheetFormatPr defaultColWidth="2.7109375" defaultRowHeight="15.75" x14ac:dyDescent="0.25"/>
  <cols>
    <col min="1" max="1" width="31" style="3" customWidth="1"/>
    <col min="2" max="2" width="19.85546875" style="3" customWidth="1"/>
    <col min="3" max="3" width="22.28515625" style="3" customWidth="1"/>
    <col min="4" max="4" width="17" style="4" customWidth="1"/>
    <col min="5" max="5" width="15.28515625" style="4" customWidth="1"/>
    <col min="6" max="6" width="15.140625" style="4" customWidth="1"/>
    <col min="7" max="7" width="23.85546875" style="3" customWidth="1"/>
    <col min="8" max="8" width="0.28515625" style="3" hidden="1" customWidth="1"/>
    <col min="9" max="9" width="15.28515625" style="3" customWidth="1"/>
    <col min="10" max="10" width="4.85546875" style="3" customWidth="1"/>
    <col min="11" max="11" width="5.5703125" style="3" customWidth="1"/>
    <col min="12" max="12" width="28.140625" style="3" customWidth="1"/>
    <col min="13" max="13" width="6.28515625" style="3" customWidth="1"/>
    <col min="14" max="16384" width="2.7109375" style="3"/>
  </cols>
  <sheetData>
    <row r="1" spans="1:36" ht="19.5" customHeight="1" x14ac:dyDescent="0.25">
      <c r="A1" s="8"/>
      <c r="B1" s="1"/>
      <c r="C1" s="1"/>
      <c r="D1" s="133" t="s">
        <v>112</v>
      </c>
      <c r="E1" s="133"/>
      <c r="F1" s="133"/>
      <c r="G1" s="133"/>
    </row>
    <row r="2" spans="1:36" ht="12.75" customHeight="1" x14ac:dyDescent="0.25">
      <c r="A2" s="1"/>
      <c r="B2" s="1"/>
      <c r="C2" s="1"/>
      <c r="D2" s="133" t="s">
        <v>8</v>
      </c>
      <c r="E2" s="133"/>
      <c r="F2" s="133"/>
      <c r="G2" s="133"/>
    </row>
    <row r="3" spans="1:36" ht="39" customHeight="1" x14ac:dyDescent="0.25">
      <c r="A3" s="6"/>
      <c r="B3" s="1"/>
      <c r="C3" s="1"/>
      <c r="D3" s="134" t="s">
        <v>113</v>
      </c>
      <c r="E3" s="134"/>
      <c r="F3" s="134"/>
      <c r="G3" s="134"/>
      <c r="K3" s="9"/>
    </row>
    <row r="4" spans="1:36" ht="30" customHeight="1" x14ac:dyDescent="0.25">
      <c r="A4" s="135" t="s">
        <v>121</v>
      </c>
      <c r="B4" s="135"/>
      <c r="C4" s="135"/>
      <c r="D4" s="135"/>
      <c r="E4" s="135"/>
      <c r="F4" s="135"/>
      <c r="G4" s="135"/>
    </row>
    <row r="5" spans="1:36" ht="13.5" customHeight="1" x14ac:dyDescent="0.25">
      <c r="A5" s="2"/>
      <c r="B5" s="2"/>
      <c r="C5" s="2"/>
      <c r="E5" s="2"/>
      <c r="F5" s="2"/>
      <c r="G5" s="7" t="s">
        <v>23</v>
      </c>
    </row>
    <row r="6" spans="1:36" ht="30.75" customHeight="1" x14ac:dyDescent="0.25">
      <c r="A6" s="136" t="s">
        <v>9</v>
      </c>
      <c r="B6" s="136" t="s">
        <v>0</v>
      </c>
      <c r="C6" s="136" t="s">
        <v>1</v>
      </c>
      <c r="D6" s="139" t="s">
        <v>55</v>
      </c>
      <c r="E6" s="139"/>
      <c r="F6" s="139"/>
      <c r="G6" s="137" t="s">
        <v>2</v>
      </c>
    </row>
    <row r="7" spans="1:36" ht="61.5" customHeight="1" x14ac:dyDescent="0.25">
      <c r="A7" s="136"/>
      <c r="B7" s="136"/>
      <c r="C7" s="136"/>
      <c r="D7" s="10" t="s">
        <v>83</v>
      </c>
      <c r="E7" s="10" t="s">
        <v>90</v>
      </c>
      <c r="F7" s="10" t="s">
        <v>103</v>
      </c>
      <c r="G7" s="138"/>
      <c r="V7" s="3" t="s">
        <v>74</v>
      </c>
    </row>
    <row r="8" spans="1:36" s="20" customFormat="1" ht="19.5" customHeight="1" x14ac:dyDescent="0.25">
      <c r="A8" s="114" t="s">
        <v>118</v>
      </c>
      <c r="B8" s="114" t="s">
        <v>12</v>
      </c>
      <c r="C8" s="11" t="s">
        <v>3</v>
      </c>
      <c r="D8" s="19">
        <f>D12+D16+D20+D24+D28+D32+D40+D44+D48+D56+D60+D36</f>
        <v>2642780.2000000002</v>
      </c>
      <c r="E8" s="19">
        <f t="shared" ref="E8:F8" si="0">E12+E16+E20+E24+E28+E32+E40+E44+E48+E56+E60+E36</f>
        <v>3774684.2</v>
      </c>
      <c r="F8" s="19">
        <f t="shared" si="0"/>
        <v>4476914.01</v>
      </c>
      <c r="G8" s="120"/>
    </row>
    <row r="9" spans="1:36" s="20" customFormat="1" ht="16.5" customHeight="1" x14ac:dyDescent="0.25">
      <c r="A9" s="114"/>
      <c r="B9" s="114"/>
      <c r="C9" s="11" t="s">
        <v>4</v>
      </c>
      <c r="D9" s="19">
        <f>D13+D17+D25+D33+D45+D21+D41+D49+D29+D57+D61+D37+D53</f>
        <v>20287109.569999997</v>
      </c>
      <c r="E9" s="19">
        <f t="shared" ref="E9:F9" si="1">E13+E17+E25+E33+E45+E21+E41+E49+E29+E57+E61+E37+E53</f>
        <v>18907243.219999999</v>
      </c>
      <c r="F9" s="19">
        <f t="shared" si="1"/>
        <v>18466720.530000001</v>
      </c>
      <c r="G9" s="120"/>
    </row>
    <row r="10" spans="1:36" s="20" customFormat="1" ht="30" customHeight="1" x14ac:dyDescent="0.25">
      <c r="A10" s="114"/>
      <c r="B10" s="114"/>
      <c r="C10" s="11" t="s">
        <v>5</v>
      </c>
      <c r="D10" s="19">
        <f>D14+D18+D22+D26+D30+D42+D50+D46+D58</f>
        <v>0</v>
      </c>
      <c r="E10" s="19">
        <f t="shared" ref="E10:F10" si="2">E14+E18+E22+E26+E30+E42+E50+E46+E58</f>
        <v>0</v>
      </c>
      <c r="F10" s="19">
        <f t="shared" si="2"/>
        <v>0</v>
      </c>
      <c r="G10" s="120"/>
    </row>
    <row r="11" spans="1:36" s="20" customFormat="1" ht="32.25" customHeight="1" x14ac:dyDescent="0.25">
      <c r="A11" s="114"/>
      <c r="B11" s="114"/>
      <c r="C11" s="11" t="s">
        <v>6</v>
      </c>
      <c r="D11" s="19">
        <f>D8+D9+D10</f>
        <v>22929889.769999996</v>
      </c>
      <c r="E11" s="19">
        <f t="shared" ref="E11:F11" si="3">E8+E9+E10</f>
        <v>22681927.419999998</v>
      </c>
      <c r="F11" s="19">
        <f t="shared" si="3"/>
        <v>22943634.539999999</v>
      </c>
      <c r="G11" s="120"/>
      <c r="L11" s="21"/>
    </row>
    <row r="12" spans="1:36" s="23" customFormat="1" ht="15.75" customHeight="1" x14ac:dyDescent="0.25">
      <c r="A12" s="95" t="s">
        <v>17</v>
      </c>
      <c r="B12" s="95" t="s">
        <v>12</v>
      </c>
      <c r="C12" s="12" t="s">
        <v>3</v>
      </c>
      <c r="D12" s="22">
        <v>0</v>
      </c>
      <c r="E12" s="22">
        <v>0</v>
      </c>
      <c r="F12" s="22">
        <v>0</v>
      </c>
      <c r="G12" s="121"/>
    </row>
    <row r="13" spans="1:36" s="23" customFormat="1" x14ac:dyDescent="0.25">
      <c r="A13" s="95"/>
      <c r="B13" s="95"/>
      <c r="C13" s="12" t="s">
        <v>4</v>
      </c>
      <c r="D13" s="22">
        <v>1572052</v>
      </c>
      <c r="E13" s="22">
        <v>1572052</v>
      </c>
      <c r="F13" s="22">
        <v>1572052</v>
      </c>
      <c r="G13" s="121"/>
    </row>
    <row r="14" spans="1:36" s="23" customFormat="1" ht="31.5" x14ac:dyDescent="0.25">
      <c r="A14" s="95"/>
      <c r="B14" s="95"/>
      <c r="C14" s="12" t="s">
        <v>5</v>
      </c>
      <c r="D14" s="22">
        <v>0</v>
      </c>
      <c r="E14" s="22">
        <v>0</v>
      </c>
      <c r="F14" s="22">
        <v>0</v>
      </c>
      <c r="G14" s="121"/>
    </row>
    <row r="15" spans="1:36" s="23" customFormat="1" ht="30.75" customHeight="1" x14ac:dyDescent="0.25">
      <c r="A15" s="95"/>
      <c r="B15" s="95"/>
      <c r="C15" s="18" t="s">
        <v>11</v>
      </c>
      <c r="D15" s="22">
        <f>D12+D13+D14</f>
        <v>1572052</v>
      </c>
      <c r="E15" s="22">
        <f>E12+E13+E14</f>
        <v>1572052</v>
      </c>
      <c r="F15" s="22">
        <f>F12+F13+F14</f>
        <v>1572052</v>
      </c>
      <c r="G15" s="121"/>
    </row>
    <row r="16" spans="1:36" s="25" customFormat="1" ht="15.75" customHeight="1" x14ac:dyDescent="0.25">
      <c r="A16" s="72" t="s">
        <v>18</v>
      </c>
      <c r="B16" s="95" t="s">
        <v>12</v>
      </c>
      <c r="C16" s="18" t="s">
        <v>3</v>
      </c>
      <c r="D16" s="22">
        <v>0</v>
      </c>
      <c r="E16" s="22">
        <v>0</v>
      </c>
      <c r="F16" s="22">
        <v>0</v>
      </c>
      <c r="G16" s="84" t="s">
        <v>34</v>
      </c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</row>
    <row r="17" spans="1:36" s="25" customFormat="1" x14ac:dyDescent="0.25">
      <c r="A17" s="73"/>
      <c r="B17" s="95"/>
      <c r="C17" s="18" t="s">
        <v>4</v>
      </c>
      <c r="D17" s="22">
        <f>12258956.33+78000</f>
        <v>12336956.33</v>
      </c>
      <c r="E17" s="22">
        <v>12252981.76</v>
      </c>
      <c r="F17" s="22">
        <v>11942284</v>
      </c>
      <c r="G17" s="85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</row>
    <row r="18" spans="1:36" s="25" customFormat="1" ht="31.5" x14ac:dyDescent="0.25">
      <c r="A18" s="73"/>
      <c r="B18" s="95"/>
      <c r="C18" s="18" t="s">
        <v>5</v>
      </c>
      <c r="D18" s="22">
        <v>0</v>
      </c>
      <c r="E18" s="22">
        <v>0</v>
      </c>
      <c r="F18" s="22">
        <v>0</v>
      </c>
      <c r="G18" s="85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</row>
    <row r="19" spans="1:36" s="25" customFormat="1" ht="36.75" customHeight="1" x14ac:dyDescent="0.25">
      <c r="A19" s="74"/>
      <c r="B19" s="95"/>
      <c r="C19" s="18" t="s">
        <v>11</v>
      </c>
      <c r="D19" s="22">
        <f>D16+D17+D18</f>
        <v>12336956.33</v>
      </c>
      <c r="E19" s="22">
        <f>E16+E17+E18</f>
        <v>12252981.76</v>
      </c>
      <c r="F19" s="22">
        <f>F16+F17+F18</f>
        <v>11942284</v>
      </c>
      <c r="G19" s="86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</row>
    <row r="20" spans="1:36" s="25" customFormat="1" ht="71.25" customHeight="1" x14ac:dyDescent="0.25">
      <c r="A20" s="72" t="s">
        <v>19</v>
      </c>
      <c r="B20" s="95" t="s">
        <v>12</v>
      </c>
      <c r="C20" s="18" t="s">
        <v>3</v>
      </c>
      <c r="D20" s="22">
        <v>1123506</v>
      </c>
      <c r="E20" s="22">
        <v>1123506</v>
      </c>
      <c r="F20" s="22">
        <v>1123506</v>
      </c>
      <c r="G20" s="84" t="s">
        <v>30</v>
      </c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</row>
    <row r="21" spans="1:36" s="25" customFormat="1" ht="50.25" customHeight="1" x14ac:dyDescent="0.25">
      <c r="A21" s="73"/>
      <c r="B21" s="95"/>
      <c r="C21" s="18" t="s">
        <v>4</v>
      </c>
      <c r="D21" s="22">
        <v>0</v>
      </c>
      <c r="E21" s="22">
        <v>0</v>
      </c>
      <c r="F21" s="22">
        <v>0</v>
      </c>
      <c r="G21" s="85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</row>
    <row r="22" spans="1:36" s="25" customFormat="1" ht="29.25" customHeight="1" x14ac:dyDescent="0.25">
      <c r="A22" s="73"/>
      <c r="B22" s="95"/>
      <c r="C22" s="18" t="s">
        <v>5</v>
      </c>
      <c r="D22" s="22">
        <v>0</v>
      </c>
      <c r="E22" s="22">
        <v>0</v>
      </c>
      <c r="F22" s="22">
        <v>0</v>
      </c>
      <c r="G22" s="85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</row>
    <row r="23" spans="1:36" s="25" customFormat="1" ht="38.25" customHeight="1" x14ac:dyDescent="0.25">
      <c r="A23" s="74"/>
      <c r="B23" s="95"/>
      <c r="C23" s="18" t="s">
        <v>11</v>
      </c>
      <c r="D23" s="22">
        <f>D20+D21+D22</f>
        <v>1123506</v>
      </c>
      <c r="E23" s="22">
        <f>E20+E21+E22</f>
        <v>1123506</v>
      </c>
      <c r="F23" s="22">
        <f>F20+F21+F22</f>
        <v>1123506</v>
      </c>
      <c r="G23" s="86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</row>
    <row r="24" spans="1:36" s="25" customFormat="1" ht="50.25" customHeight="1" x14ac:dyDescent="0.25">
      <c r="A24" s="72" t="s">
        <v>37</v>
      </c>
      <c r="B24" s="95" t="s">
        <v>12</v>
      </c>
      <c r="C24" s="18" t="s">
        <v>3</v>
      </c>
      <c r="D24" s="26">
        <v>255486.2</v>
      </c>
      <c r="E24" s="26">
        <v>255486.2</v>
      </c>
      <c r="F24" s="26">
        <v>255486.2</v>
      </c>
      <c r="G24" s="84" t="s">
        <v>48</v>
      </c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</row>
    <row r="25" spans="1:36" s="25" customFormat="1" ht="51" customHeight="1" x14ac:dyDescent="0.25">
      <c r="A25" s="73"/>
      <c r="B25" s="95"/>
      <c r="C25" s="18" t="s">
        <v>4</v>
      </c>
      <c r="D25" s="22">
        <v>0</v>
      </c>
      <c r="E25" s="22">
        <v>0</v>
      </c>
      <c r="F25" s="22">
        <v>0</v>
      </c>
      <c r="G25" s="85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</row>
    <row r="26" spans="1:36" s="25" customFormat="1" ht="62.25" customHeight="1" x14ac:dyDescent="0.25">
      <c r="A26" s="73"/>
      <c r="B26" s="95"/>
      <c r="C26" s="18" t="s">
        <v>5</v>
      </c>
      <c r="D26" s="22">
        <v>0</v>
      </c>
      <c r="E26" s="22">
        <v>0</v>
      </c>
      <c r="F26" s="22">
        <v>0</v>
      </c>
      <c r="G26" s="85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</row>
    <row r="27" spans="1:36" s="25" customFormat="1" ht="57.75" customHeight="1" x14ac:dyDescent="0.25">
      <c r="A27" s="74"/>
      <c r="B27" s="95"/>
      <c r="C27" s="18" t="s">
        <v>7</v>
      </c>
      <c r="D27" s="22">
        <f>D24+D25+D26</f>
        <v>255486.2</v>
      </c>
      <c r="E27" s="22">
        <f>E24+E25+E26</f>
        <v>255486.2</v>
      </c>
      <c r="F27" s="22">
        <f>F24+F25+F26</f>
        <v>255486.2</v>
      </c>
      <c r="G27" s="86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</row>
    <row r="28" spans="1:36" s="25" customFormat="1" ht="24.75" customHeight="1" x14ac:dyDescent="0.25">
      <c r="A28" s="72" t="s">
        <v>73</v>
      </c>
      <c r="B28" s="95" t="s">
        <v>12</v>
      </c>
      <c r="C28" s="18" t="s">
        <v>3</v>
      </c>
      <c r="D28" s="22">
        <v>280827</v>
      </c>
      <c r="E28" s="22">
        <v>280827</v>
      </c>
      <c r="F28" s="22">
        <v>280827</v>
      </c>
      <c r="G28" s="84" t="s">
        <v>30</v>
      </c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</row>
    <row r="29" spans="1:36" s="25" customFormat="1" ht="23.25" customHeight="1" x14ac:dyDescent="0.25">
      <c r="A29" s="73"/>
      <c r="B29" s="95"/>
      <c r="C29" s="18" t="s">
        <v>4</v>
      </c>
      <c r="D29" s="22">
        <v>0</v>
      </c>
      <c r="E29" s="22">
        <v>0</v>
      </c>
      <c r="F29" s="22">
        <v>0</v>
      </c>
      <c r="G29" s="85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</row>
    <row r="30" spans="1:36" s="25" customFormat="1" ht="29.25" customHeight="1" x14ac:dyDescent="0.25">
      <c r="A30" s="73"/>
      <c r="B30" s="95"/>
      <c r="C30" s="18" t="s">
        <v>5</v>
      </c>
      <c r="D30" s="22">
        <v>0</v>
      </c>
      <c r="E30" s="22">
        <v>0</v>
      </c>
      <c r="F30" s="22">
        <v>0</v>
      </c>
      <c r="G30" s="85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</row>
    <row r="31" spans="1:36" s="25" customFormat="1" ht="33" customHeight="1" x14ac:dyDescent="0.25">
      <c r="A31" s="74"/>
      <c r="B31" s="95"/>
      <c r="C31" s="18" t="s">
        <v>7</v>
      </c>
      <c r="D31" s="22">
        <f>D28+D29+D30</f>
        <v>280827</v>
      </c>
      <c r="E31" s="22">
        <f>E28+E29+E30</f>
        <v>280827</v>
      </c>
      <c r="F31" s="22">
        <f>F28+F29+F30</f>
        <v>280827</v>
      </c>
      <c r="G31" s="86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</row>
    <row r="32" spans="1:36" s="25" customFormat="1" ht="15.75" customHeight="1" x14ac:dyDescent="0.25">
      <c r="A32" s="72" t="s">
        <v>20</v>
      </c>
      <c r="B32" s="95" t="s">
        <v>12</v>
      </c>
      <c r="C32" s="18" t="s">
        <v>3</v>
      </c>
      <c r="D32" s="26">
        <v>574745</v>
      </c>
      <c r="E32" s="26">
        <v>600640</v>
      </c>
      <c r="F32" s="26">
        <v>621814</v>
      </c>
      <c r="G32" s="121" t="s">
        <v>30</v>
      </c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</row>
    <row r="33" spans="1:36" s="25" customFormat="1" x14ac:dyDescent="0.25">
      <c r="A33" s="73"/>
      <c r="B33" s="95"/>
      <c r="C33" s="18" t="s">
        <v>4</v>
      </c>
      <c r="D33" s="22">
        <v>0</v>
      </c>
      <c r="E33" s="22">
        <v>0</v>
      </c>
      <c r="F33" s="22">
        <v>0</v>
      </c>
      <c r="G33" s="121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</row>
    <row r="34" spans="1:36" s="25" customFormat="1" ht="31.5" x14ac:dyDescent="0.25">
      <c r="A34" s="73"/>
      <c r="B34" s="95"/>
      <c r="C34" s="18" t="s">
        <v>5</v>
      </c>
      <c r="D34" s="22">
        <v>0</v>
      </c>
      <c r="E34" s="22">
        <v>0</v>
      </c>
      <c r="F34" s="22">
        <v>0</v>
      </c>
      <c r="G34" s="121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</row>
    <row r="35" spans="1:36" s="25" customFormat="1" ht="31.5" customHeight="1" x14ac:dyDescent="0.25">
      <c r="A35" s="74"/>
      <c r="B35" s="95"/>
      <c r="C35" s="18" t="s">
        <v>11</v>
      </c>
      <c r="D35" s="22">
        <f>D32+D33+D34</f>
        <v>574745</v>
      </c>
      <c r="E35" s="22">
        <f>E32+E33+E34</f>
        <v>600640</v>
      </c>
      <c r="F35" s="22">
        <f>F32+F33+F34</f>
        <v>621814</v>
      </c>
      <c r="G35" s="121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</row>
    <row r="36" spans="1:36" s="25" customFormat="1" ht="26.25" customHeight="1" x14ac:dyDescent="0.25">
      <c r="A36" s="72" t="s">
        <v>97</v>
      </c>
      <c r="B36" s="95" t="s">
        <v>12</v>
      </c>
      <c r="C36" s="18" t="s">
        <v>3</v>
      </c>
      <c r="D36" s="26">
        <v>1019</v>
      </c>
      <c r="E36" s="26">
        <v>1069</v>
      </c>
      <c r="F36" s="26">
        <v>952</v>
      </c>
      <c r="G36" s="121" t="s">
        <v>96</v>
      </c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</row>
    <row r="37" spans="1:36" s="25" customFormat="1" ht="19.5" customHeight="1" x14ac:dyDescent="0.25">
      <c r="A37" s="73"/>
      <c r="B37" s="95"/>
      <c r="C37" s="18" t="s">
        <v>4</v>
      </c>
      <c r="D37" s="22">
        <v>0</v>
      </c>
      <c r="E37" s="22">
        <v>0</v>
      </c>
      <c r="F37" s="22">
        <v>0</v>
      </c>
      <c r="G37" s="121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</row>
    <row r="38" spans="1:36" s="25" customFormat="1" ht="31.5" x14ac:dyDescent="0.25">
      <c r="A38" s="73"/>
      <c r="B38" s="95"/>
      <c r="C38" s="18" t="s">
        <v>5</v>
      </c>
      <c r="D38" s="22">
        <v>0</v>
      </c>
      <c r="E38" s="22">
        <v>0</v>
      </c>
      <c r="F38" s="22">
        <v>0</v>
      </c>
      <c r="G38" s="121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</row>
    <row r="39" spans="1:36" s="25" customFormat="1" ht="31.5" x14ac:dyDescent="0.25">
      <c r="A39" s="74"/>
      <c r="B39" s="95"/>
      <c r="C39" s="18" t="s">
        <v>11</v>
      </c>
      <c r="D39" s="22">
        <f>D36+D37+D38</f>
        <v>1019</v>
      </c>
      <c r="E39" s="22">
        <f>E36+E37+E38</f>
        <v>1069</v>
      </c>
      <c r="F39" s="22">
        <f>F36+F37+F38</f>
        <v>952</v>
      </c>
      <c r="G39" s="121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</row>
    <row r="40" spans="1:36" s="25" customFormat="1" ht="23.25" customHeight="1" x14ac:dyDescent="0.25">
      <c r="A40" s="72" t="s">
        <v>69</v>
      </c>
      <c r="B40" s="95" t="s">
        <v>67</v>
      </c>
      <c r="C40" s="18" t="s">
        <v>3</v>
      </c>
      <c r="D40" s="22">
        <v>0</v>
      </c>
      <c r="E40" s="22">
        <v>0</v>
      </c>
      <c r="F40" s="22">
        <v>0</v>
      </c>
      <c r="G40" s="84" t="s">
        <v>31</v>
      </c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</row>
    <row r="41" spans="1:36" s="25" customFormat="1" ht="15.75" customHeight="1" x14ac:dyDescent="0.25">
      <c r="A41" s="73"/>
      <c r="B41" s="95"/>
      <c r="C41" s="18" t="s">
        <v>4</v>
      </c>
      <c r="D41" s="26">
        <v>458543</v>
      </c>
      <c r="E41" s="26">
        <v>328543</v>
      </c>
      <c r="F41" s="26">
        <v>328543</v>
      </c>
      <c r="G41" s="85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</row>
    <row r="42" spans="1:36" s="25" customFormat="1" ht="33" customHeight="1" x14ac:dyDescent="0.25">
      <c r="A42" s="73"/>
      <c r="B42" s="95"/>
      <c r="C42" s="18" t="s">
        <v>5</v>
      </c>
      <c r="D42" s="22">
        <v>0</v>
      </c>
      <c r="E42" s="22">
        <v>0</v>
      </c>
      <c r="F42" s="22">
        <v>0</v>
      </c>
      <c r="G42" s="85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</row>
    <row r="43" spans="1:36" s="25" customFormat="1" ht="98.25" customHeight="1" x14ac:dyDescent="0.25">
      <c r="A43" s="74"/>
      <c r="B43" s="95"/>
      <c r="C43" s="18" t="s">
        <v>11</v>
      </c>
      <c r="D43" s="22">
        <f>D40+D41+D42</f>
        <v>458543</v>
      </c>
      <c r="E43" s="22">
        <f>E40+E41+E42</f>
        <v>328543</v>
      </c>
      <c r="F43" s="22">
        <f>F40+F41+F42</f>
        <v>328543</v>
      </c>
      <c r="G43" s="86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</row>
    <row r="44" spans="1:36" s="25" customFormat="1" ht="41.25" customHeight="1" x14ac:dyDescent="0.25">
      <c r="A44" s="72" t="s">
        <v>68</v>
      </c>
      <c r="B44" s="95" t="s">
        <v>65</v>
      </c>
      <c r="C44" s="18" t="s">
        <v>3</v>
      </c>
      <c r="D44" s="22">
        <v>0</v>
      </c>
      <c r="E44" s="22">
        <v>0</v>
      </c>
      <c r="F44" s="22">
        <v>0</v>
      </c>
      <c r="G44" s="84" t="s">
        <v>33</v>
      </c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</row>
    <row r="45" spans="1:36" s="25" customFormat="1" ht="34.5" customHeight="1" x14ac:dyDescent="0.25">
      <c r="A45" s="73"/>
      <c r="B45" s="95"/>
      <c r="C45" s="18" t="s">
        <v>4</v>
      </c>
      <c r="D45" s="58">
        <v>2595524</v>
      </c>
      <c r="E45" s="26">
        <v>2305837</v>
      </c>
      <c r="F45" s="26">
        <v>2124741</v>
      </c>
      <c r="G45" s="85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</row>
    <row r="46" spans="1:36" s="25" customFormat="1" ht="42.75" customHeight="1" x14ac:dyDescent="0.25">
      <c r="A46" s="73"/>
      <c r="B46" s="95"/>
      <c r="C46" s="18" t="s">
        <v>5</v>
      </c>
      <c r="D46" s="22">
        <v>0</v>
      </c>
      <c r="E46" s="22">
        <v>0</v>
      </c>
      <c r="F46" s="22">
        <v>0</v>
      </c>
      <c r="G46" s="85"/>
      <c r="H46" s="24"/>
      <c r="I46" s="24"/>
      <c r="J46" s="24"/>
      <c r="K46" s="24"/>
      <c r="L46" s="24" t="s">
        <v>62</v>
      </c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</row>
    <row r="47" spans="1:36" s="25" customFormat="1" ht="42.75" customHeight="1" x14ac:dyDescent="0.25">
      <c r="A47" s="74"/>
      <c r="B47" s="95"/>
      <c r="C47" s="18" t="s">
        <v>11</v>
      </c>
      <c r="D47" s="22">
        <f>D44+D45+D46</f>
        <v>2595524</v>
      </c>
      <c r="E47" s="22">
        <f>E44+E45+E46</f>
        <v>2305837</v>
      </c>
      <c r="F47" s="22">
        <f>F44+F45+F46</f>
        <v>2124741</v>
      </c>
      <c r="G47" s="86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</row>
    <row r="48" spans="1:36" s="25" customFormat="1" ht="24" customHeight="1" x14ac:dyDescent="0.25">
      <c r="A48" s="72" t="s">
        <v>52</v>
      </c>
      <c r="B48" s="95" t="s">
        <v>54</v>
      </c>
      <c r="C48" s="18" t="s">
        <v>3</v>
      </c>
      <c r="D48" s="22">
        <v>0</v>
      </c>
      <c r="E48" s="22">
        <v>0</v>
      </c>
      <c r="F48" s="22">
        <v>0</v>
      </c>
      <c r="G48" s="121" t="s">
        <v>53</v>
      </c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</row>
    <row r="49" spans="1:36" s="25" customFormat="1" ht="25.5" customHeight="1" x14ac:dyDescent="0.25">
      <c r="A49" s="73"/>
      <c r="B49" s="95"/>
      <c r="C49" s="18" t="s">
        <v>4</v>
      </c>
      <c r="D49" s="26">
        <v>3219885</v>
      </c>
      <c r="E49" s="26">
        <v>2333936</v>
      </c>
      <c r="F49" s="26">
        <v>2333936</v>
      </c>
      <c r="G49" s="121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</row>
    <row r="50" spans="1:36" s="25" customFormat="1" ht="31.5" customHeight="1" x14ac:dyDescent="0.25">
      <c r="A50" s="73"/>
      <c r="B50" s="95"/>
      <c r="C50" s="18" t="s">
        <v>5</v>
      </c>
      <c r="D50" s="22">
        <v>0</v>
      </c>
      <c r="E50" s="22">
        <v>0</v>
      </c>
      <c r="F50" s="22">
        <v>0</v>
      </c>
      <c r="G50" s="121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</row>
    <row r="51" spans="1:36" s="25" customFormat="1" ht="34.5" customHeight="1" x14ac:dyDescent="0.25">
      <c r="A51" s="74"/>
      <c r="B51" s="95"/>
      <c r="C51" s="18" t="s">
        <v>11</v>
      </c>
      <c r="D51" s="22">
        <f>D48+D49+D50</f>
        <v>3219885</v>
      </c>
      <c r="E51" s="22">
        <f>E48+E49+E50</f>
        <v>2333936</v>
      </c>
      <c r="F51" s="22">
        <f>F48+F49+F50</f>
        <v>2333936</v>
      </c>
      <c r="G51" s="121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</row>
    <row r="52" spans="1:36" s="25" customFormat="1" ht="21.75" customHeight="1" x14ac:dyDescent="0.25">
      <c r="A52" s="87" t="s">
        <v>128</v>
      </c>
      <c r="B52" s="143" t="s">
        <v>54</v>
      </c>
      <c r="C52" s="57" t="s">
        <v>3</v>
      </c>
      <c r="D52" s="22">
        <v>0</v>
      </c>
      <c r="E52" s="22">
        <v>0</v>
      </c>
      <c r="F52" s="22">
        <v>0</v>
      </c>
      <c r="G52" s="140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</row>
    <row r="53" spans="1:36" s="25" customFormat="1" ht="21.75" customHeight="1" x14ac:dyDescent="0.25">
      <c r="A53" s="88"/>
      <c r="B53" s="143"/>
      <c r="C53" s="57" t="s">
        <v>4</v>
      </c>
      <c r="D53" s="22">
        <v>73500</v>
      </c>
      <c r="E53" s="22">
        <v>0</v>
      </c>
      <c r="F53" s="22">
        <v>0</v>
      </c>
      <c r="G53" s="141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</row>
    <row r="54" spans="1:36" s="25" customFormat="1" ht="33" customHeight="1" x14ac:dyDescent="0.25">
      <c r="A54" s="88"/>
      <c r="B54" s="143"/>
      <c r="C54" s="57" t="s">
        <v>5</v>
      </c>
      <c r="D54" s="22">
        <v>0</v>
      </c>
      <c r="E54" s="22">
        <v>0</v>
      </c>
      <c r="F54" s="22">
        <v>0</v>
      </c>
      <c r="G54" s="141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</row>
    <row r="55" spans="1:36" s="25" customFormat="1" ht="31.5" customHeight="1" x14ac:dyDescent="0.25">
      <c r="A55" s="89"/>
      <c r="B55" s="143"/>
      <c r="C55" s="57" t="s">
        <v>11</v>
      </c>
      <c r="D55" s="22">
        <f>D52+D53+D54</f>
        <v>73500</v>
      </c>
      <c r="E55" s="22">
        <f t="shared" ref="E55:F55" si="4">E52+E53+E54</f>
        <v>0</v>
      </c>
      <c r="F55" s="22">
        <f t="shared" si="4"/>
        <v>0</v>
      </c>
      <c r="G55" s="142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</row>
    <row r="56" spans="1:36" s="25" customFormat="1" ht="17.25" customHeight="1" x14ac:dyDescent="0.25">
      <c r="A56" s="78" t="s">
        <v>105</v>
      </c>
      <c r="B56" s="129" t="s">
        <v>12</v>
      </c>
      <c r="C56" s="18" t="s">
        <v>3</v>
      </c>
      <c r="D56" s="22">
        <v>407197</v>
      </c>
      <c r="E56" s="22">
        <v>0</v>
      </c>
      <c r="F56" s="22">
        <v>0</v>
      </c>
      <c r="G56" s="84" t="s">
        <v>64</v>
      </c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</row>
    <row r="57" spans="1:36" s="25" customFormat="1" ht="21" customHeight="1" x14ac:dyDescent="0.25">
      <c r="A57" s="79"/>
      <c r="B57" s="129"/>
      <c r="C57" s="18" t="s">
        <v>4</v>
      </c>
      <c r="D57" s="22">
        <v>30649.24</v>
      </c>
      <c r="E57" s="22">
        <v>0</v>
      </c>
      <c r="F57" s="22">
        <v>0</v>
      </c>
      <c r="G57" s="85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</row>
    <row r="58" spans="1:36" s="25" customFormat="1" ht="31.5" customHeight="1" x14ac:dyDescent="0.25">
      <c r="A58" s="79"/>
      <c r="B58" s="129"/>
      <c r="C58" s="18" t="s">
        <v>5</v>
      </c>
      <c r="D58" s="22">
        <v>0</v>
      </c>
      <c r="E58" s="22">
        <v>0</v>
      </c>
      <c r="F58" s="22">
        <v>0</v>
      </c>
      <c r="G58" s="85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</row>
    <row r="59" spans="1:36" s="25" customFormat="1" ht="33" customHeight="1" x14ac:dyDescent="0.25">
      <c r="A59" s="80"/>
      <c r="B59" s="129"/>
      <c r="C59" s="18" t="s">
        <v>11</v>
      </c>
      <c r="D59" s="22">
        <f>D56+D57+D58</f>
        <v>437846.24</v>
      </c>
      <c r="E59" s="22">
        <f t="shared" ref="E59:F59" si="5">E56+E57+E58</f>
        <v>0</v>
      </c>
      <c r="F59" s="22">
        <f t="shared" si="5"/>
        <v>0</v>
      </c>
      <c r="G59" s="86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</row>
    <row r="60" spans="1:36" s="25" customFormat="1" ht="34.5" customHeight="1" x14ac:dyDescent="0.25">
      <c r="A60" s="78" t="s">
        <v>106</v>
      </c>
      <c r="B60" s="78" t="str">
        <f t="shared" ref="B60" si="6">$B$56</f>
        <v>Администрация города Фокино</v>
      </c>
      <c r="C60" s="18" t="s">
        <v>72</v>
      </c>
      <c r="D60" s="27">
        <v>0</v>
      </c>
      <c r="E60" s="27">
        <v>1513156</v>
      </c>
      <c r="F60" s="27">
        <f>2018782.51+175546.3</f>
        <v>2194328.81</v>
      </c>
      <c r="G60" s="1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</row>
    <row r="61" spans="1:36" s="25" customFormat="1" ht="20.25" customHeight="1" x14ac:dyDescent="0.25">
      <c r="A61" s="79"/>
      <c r="B61" s="79"/>
      <c r="C61" s="18" t="str">
        <f t="shared" ref="C61:C63" si="7">C57</f>
        <v>местные бюджеты</v>
      </c>
      <c r="D61" s="27">
        <v>0</v>
      </c>
      <c r="E61" s="27">
        <v>113893.46</v>
      </c>
      <c r="F61" s="27">
        <v>165164.53</v>
      </c>
      <c r="G61" s="1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</row>
    <row r="62" spans="1:36" s="25" customFormat="1" ht="32.25" customHeight="1" x14ac:dyDescent="0.25">
      <c r="A62" s="79"/>
      <c r="B62" s="79"/>
      <c r="C62" s="18" t="str">
        <f t="shared" si="7"/>
        <v>внебюджетные источники</v>
      </c>
      <c r="D62" s="27">
        <v>0</v>
      </c>
      <c r="E62" s="27">
        <v>0</v>
      </c>
      <c r="F62" s="27">
        <v>0</v>
      </c>
      <c r="G62" s="1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</row>
    <row r="63" spans="1:36" s="25" customFormat="1" ht="33.75" customHeight="1" x14ac:dyDescent="0.25">
      <c r="A63" s="80"/>
      <c r="B63" s="80"/>
      <c r="C63" s="18" t="str">
        <f t="shared" si="7"/>
        <v>Итого по  мероприятию:</v>
      </c>
      <c r="D63" s="27">
        <f>D60+D61+D62</f>
        <v>0</v>
      </c>
      <c r="E63" s="27">
        <f t="shared" ref="E63:F63" si="8">E60+E61+E62</f>
        <v>1627049.46</v>
      </c>
      <c r="F63" s="27">
        <f t="shared" si="8"/>
        <v>2359493.34</v>
      </c>
      <c r="G63" s="1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</row>
    <row r="64" spans="1:36" s="25" customFormat="1" ht="32.25" customHeight="1" x14ac:dyDescent="0.25">
      <c r="A64" s="128" t="s">
        <v>117</v>
      </c>
      <c r="B64" s="121"/>
      <c r="C64" s="11" t="s">
        <v>72</v>
      </c>
      <c r="D64" s="29">
        <f>D68+D72+D76+D80</f>
        <v>0</v>
      </c>
      <c r="E64" s="29">
        <f t="shared" ref="E64:F64" si="9">E68+E72+E76+E80</f>
        <v>0</v>
      </c>
      <c r="F64" s="29">
        <f t="shared" si="9"/>
        <v>0</v>
      </c>
      <c r="G64" s="30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</row>
    <row r="65" spans="1:36" s="25" customFormat="1" ht="21.75" customHeight="1" x14ac:dyDescent="0.25">
      <c r="A65" s="128"/>
      <c r="B65" s="121"/>
      <c r="C65" s="11" t="s">
        <v>4</v>
      </c>
      <c r="D65" s="29">
        <f>D69+D73+D77+D81</f>
        <v>537619.78</v>
      </c>
      <c r="E65" s="29">
        <f t="shared" ref="E65:F65" si="10">E69+E73+E77+E81</f>
        <v>0</v>
      </c>
      <c r="F65" s="29">
        <f t="shared" si="10"/>
        <v>0</v>
      </c>
      <c r="G65" s="30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</row>
    <row r="66" spans="1:36" s="25" customFormat="1" ht="31.5" customHeight="1" x14ac:dyDescent="0.25">
      <c r="A66" s="128"/>
      <c r="B66" s="121"/>
      <c r="C66" s="11" t="s">
        <v>5</v>
      </c>
      <c r="D66" s="29">
        <f>D70+D74+D78+D82</f>
        <v>0</v>
      </c>
      <c r="E66" s="29">
        <f t="shared" ref="E66:F66" si="11">E70+E74+E78+E82</f>
        <v>0</v>
      </c>
      <c r="F66" s="29">
        <f t="shared" si="11"/>
        <v>0</v>
      </c>
      <c r="G66" s="30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</row>
    <row r="67" spans="1:36" s="25" customFormat="1" ht="33" customHeight="1" x14ac:dyDescent="0.25">
      <c r="A67" s="128"/>
      <c r="B67" s="121"/>
      <c r="C67" s="11" t="s">
        <v>7</v>
      </c>
      <c r="D67" s="29">
        <f>D64+D65+D66</f>
        <v>537619.78</v>
      </c>
      <c r="E67" s="29">
        <f>E64+E65+E66</f>
        <v>0</v>
      </c>
      <c r="F67" s="29">
        <f>F64+F65+F66</f>
        <v>0</v>
      </c>
      <c r="G67" s="30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</row>
    <row r="68" spans="1:36" s="25" customFormat="1" ht="30.75" customHeight="1" x14ac:dyDescent="0.25">
      <c r="A68" s="72" t="s">
        <v>107</v>
      </c>
      <c r="B68" s="72" t="s">
        <v>12</v>
      </c>
      <c r="C68" s="12" t="s">
        <v>72</v>
      </c>
      <c r="D68" s="27">
        <v>0</v>
      </c>
      <c r="E68" s="27">
        <v>0</v>
      </c>
      <c r="F68" s="27">
        <v>0</v>
      </c>
      <c r="G68" s="81" t="s">
        <v>100</v>
      </c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</row>
    <row r="69" spans="1:36" s="25" customFormat="1" ht="20.25" customHeight="1" x14ac:dyDescent="0.25">
      <c r="A69" s="73"/>
      <c r="B69" s="73"/>
      <c r="C69" s="12" t="s">
        <v>4</v>
      </c>
      <c r="D69" s="27">
        <v>40960</v>
      </c>
      <c r="E69" s="27">
        <v>0</v>
      </c>
      <c r="F69" s="27">
        <v>0</v>
      </c>
      <c r="G69" s="82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</row>
    <row r="70" spans="1:36" s="25" customFormat="1" ht="31.5" customHeight="1" x14ac:dyDescent="0.25">
      <c r="A70" s="73"/>
      <c r="B70" s="73"/>
      <c r="C70" s="12" t="s">
        <v>5</v>
      </c>
      <c r="D70" s="27">
        <v>0</v>
      </c>
      <c r="E70" s="27">
        <v>0</v>
      </c>
      <c r="F70" s="27">
        <v>0</v>
      </c>
      <c r="G70" s="82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</row>
    <row r="71" spans="1:36" s="25" customFormat="1" ht="30.75" customHeight="1" x14ac:dyDescent="0.25">
      <c r="A71" s="74"/>
      <c r="B71" s="74"/>
      <c r="C71" s="13" t="s">
        <v>7</v>
      </c>
      <c r="D71" s="27">
        <f>D68+D69+D70</f>
        <v>40960</v>
      </c>
      <c r="E71" s="27">
        <f t="shared" ref="E71:F71" si="12">E68+E69+E70</f>
        <v>0</v>
      </c>
      <c r="F71" s="27">
        <f t="shared" si="12"/>
        <v>0</v>
      </c>
      <c r="G71" s="83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</row>
    <row r="72" spans="1:36" s="25" customFormat="1" ht="30.75" customHeight="1" x14ac:dyDescent="0.25">
      <c r="A72" s="72" t="s">
        <v>84</v>
      </c>
      <c r="B72" s="72" t="s">
        <v>12</v>
      </c>
      <c r="C72" s="12" t="s">
        <v>72</v>
      </c>
      <c r="D72" s="27">
        <v>0</v>
      </c>
      <c r="E72" s="27">
        <v>0</v>
      </c>
      <c r="F72" s="27">
        <v>0</v>
      </c>
      <c r="G72" s="81" t="s">
        <v>41</v>
      </c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</row>
    <row r="73" spans="1:36" s="25" customFormat="1" ht="23.25" customHeight="1" x14ac:dyDescent="0.25">
      <c r="A73" s="73"/>
      <c r="B73" s="73"/>
      <c r="C73" s="12" t="s">
        <v>4</v>
      </c>
      <c r="D73" s="27">
        <v>441659.78</v>
      </c>
      <c r="E73" s="27">
        <v>0</v>
      </c>
      <c r="F73" s="27">
        <v>0</v>
      </c>
      <c r="G73" s="82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</row>
    <row r="74" spans="1:36" s="25" customFormat="1" ht="33.75" customHeight="1" x14ac:dyDescent="0.25">
      <c r="A74" s="73"/>
      <c r="B74" s="73"/>
      <c r="C74" s="12" t="s">
        <v>5</v>
      </c>
      <c r="D74" s="27">
        <v>0</v>
      </c>
      <c r="E74" s="27">
        <v>0</v>
      </c>
      <c r="F74" s="27">
        <v>0</v>
      </c>
      <c r="G74" s="82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</row>
    <row r="75" spans="1:36" s="25" customFormat="1" ht="54" customHeight="1" x14ac:dyDescent="0.25">
      <c r="A75" s="74"/>
      <c r="B75" s="74"/>
      <c r="C75" s="13" t="s">
        <v>7</v>
      </c>
      <c r="D75" s="27">
        <f>D72+D73+D74</f>
        <v>441659.78</v>
      </c>
      <c r="E75" s="27">
        <f t="shared" ref="E75:F75" si="13">E72+E73+E74</f>
        <v>0</v>
      </c>
      <c r="F75" s="27">
        <f t="shared" si="13"/>
        <v>0</v>
      </c>
      <c r="G75" s="83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</row>
    <row r="76" spans="1:36" s="25" customFormat="1" ht="67.5" customHeight="1" x14ac:dyDescent="0.25">
      <c r="A76" s="72" t="s">
        <v>80</v>
      </c>
      <c r="B76" s="72" t="s">
        <v>12</v>
      </c>
      <c r="C76" s="12" t="s">
        <v>72</v>
      </c>
      <c r="D76" s="27">
        <v>0</v>
      </c>
      <c r="E76" s="27">
        <v>0</v>
      </c>
      <c r="F76" s="27">
        <v>0</v>
      </c>
      <c r="G76" s="81" t="s">
        <v>45</v>
      </c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</row>
    <row r="77" spans="1:36" s="25" customFormat="1" ht="57" customHeight="1" x14ac:dyDescent="0.25">
      <c r="A77" s="73"/>
      <c r="B77" s="73"/>
      <c r="C77" s="12" t="s">
        <v>4</v>
      </c>
      <c r="D77" s="27">
        <v>45000</v>
      </c>
      <c r="E77" s="27">
        <v>0</v>
      </c>
      <c r="F77" s="27">
        <v>0</v>
      </c>
      <c r="G77" s="82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</row>
    <row r="78" spans="1:36" s="25" customFormat="1" ht="52.5" customHeight="1" x14ac:dyDescent="0.25">
      <c r="A78" s="73"/>
      <c r="B78" s="73"/>
      <c r="C78" s="12" t="s">
        <v>5</v>
      </c>
      <c r="D78" s="27">
        <v>0</v>
      </c>
      <c r="E78" s="27">
        <v>0</v>
      </c>
      <c r="F78" s="27">
        <v>0</v>
      </c>
      <c r="G78" s="82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</row>
    <row r="79" spans="1:36" s="25" customFormat="1" ht="45.75" customHeight="1" x14ac:dyDescent="0.25">
      <c r="A79" s="74"/>
      <c r="B79" s="74"/>
      <c r="C79" s="13" t="s">
        <v>7</v>
      </c>
      <c r="D79" s="27">
        <f>D76+D77+D78</f>
        <v>45000</v>
      </c>
      <c r="E79" s="27">
        <f>E76+E77+E78</f>
        <v>0</v>
      </c>
      <c r="F79" s="27">
        <f>F76+F77+F78</f>
        <v>0</v>
      </c>
      <c r="G79" s="83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</row>
    <row r="80" spans="1:36" s="25" customFormat="1" ht="28.5" customHeight="1" x14ac:dyDescent="0.25">
      <c r="A80" s="78" t="s">
        <v>89</v>
      </c>
      <c r="B80" s="78" t="s">
        <v>12</v>
      </c>
      <c r="C80" s="48" t="s">
        <v>72</v>
      </c>
      <c r="D80" s="27">
        <v>0</v>
      </c>
      <c r="E80" s="27">
        <v>0</v>
      </c>
      <c r="F80" s="27">
        <v>0</v>
      </c>
      <c r="G80" s="81" t="s">
        <v>82</v>
      </c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</row>
    <row r="81" spans="1:36" s="25" customFormat="1" ht="23.25" customHeight="1" x14ac:dyDescent="0.25">
      <c r="A81" s="79"/>
      <c r="B81" s="79"/>
      <c r="C81" s="48" t="s">
        <v>4</v>
      </c>
      <c r="D81" s="27">
        <v>10000</v>
      </c>
      <c r="E81" s="27">
        <v>0</v>
      </c>
      <c r="F81" s="27">
        <v>0</v>
      </c>
      <c r="G81" s="82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</row>
    <row r="82" spans="1:36" s="25" customFormat="1" ht="30.75" customHeight="1" x14ac:dyDescent="0.25">
      <c r="A82" s="79"/>
      <c r="B82" s="79"/>
      <c r="C82" s="48" t="s">
        <v>5</v>
      </c>
      <c r="D82" s="27">
        <v>0</v>
      </c>
      <c r="E82" s="27">
        <v>0</v>
      </c>
      <c r="F82" s="27">
        <v>0</v>
      </c>
      <c r="G82" s="82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</row>
    <row r="83" spans="1:36" s="25" customFormat="1" ht="34.5" customHeight="1" x14ac:dyDescent="0.25">
      <c r="A83" s="80"/>
      <c r="B83" s="80"/>
      <c r="C83" s="47" t="s">
        <v>7</v>
      </c>
      <c r="D83" s="27">
        <f>D80+D81+D82</f>
        <v>10000</v>
      </c>
      <c r="E83" s="27">
        <f t="shared" ref="E83:F83" si="14">E80+E81+E82</f>
        <v>0</v>
      </c>
      <c r="F83" s="27">
        <f t="shared" si="14"/>
        <v>0</v>
      </c>
      <c r="G83" s="83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</row>
    <row r="84" spans="1:36" s="25" customFormat="1" ht="25.5" customHeight="1" x14ac:dyDescent="0.25">
      <c r="A84" s="96" t="s">
        <v>116</v>
      </c>
      <c r="B84" s="114" t="s">
        <v>12</v>
      </c>
      <c r="C84" s="11" t="s">
        <v>3</v>
      </c>
      <c r="D84" s="19">
        <f>D92+D96+D88+D100</f>
        <v>604259327.46999991</v>
      </c>
      <c r="E84" s="19">
        <f t="shared" ref="E84:F84" si="15">E92+E96+E88+E100</f>
        <v>27837064.91</v>
      </c>
      <c r="F84" s="19">
        <f t="shared" si="15"/>
        <v>8124089</v>
      </c>
      <c r="G84" s="120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</row>
    <row r="85" spans="1:36" s="25" customFormat="1" ht="21.75" customHeight="1" x14ac:dyDescent="0.25">
      <c r="A85" s="97"/>
      <c r="B85" s="114"/>
      <c r="C85" s="11" t="s">
        <v>4</v>
      </c>
      <c r="D85" s="19">
        <f>D93+D97+D89+D101</f>
        <v>10945708.469999999</v>
      </c>
      <c r="E85" s="19">
        <f t="shared" ref="E85:F85" si="16">E93+E97+E89+E101</f>
        <v>2091800</v>
      </c>
      <c r="F85" s="19">
        <f t="shared" si="16"/>
        <v>2188300</v>
      </c>
      <c r="G85" s="120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</row>
    <row r="86" spans="1:36" s="25" customFormat="1" ht="33.75" customHeight="1" x14ac:dyDescent="0.25">
      <c r="A86" s="97"/>
      <c r="B86" s="114"/>
      <c r="C86" s="11" t="s">
        <v>5</v>
      </c>
      <c r="D86" s="19">
        <f>D94+D98+D90</f>
        <v>0</v>
      </c>
      <c r="E86" s="19">
        <f t="shared" ref="E86:F86" si="17">E94+E98+E90</f>
        <v>0</v>
      </c>
      <c r="F86" s="19">
        <f t="shared" si="17"/>
        <v>0</v>
      </c>
      <c r="G86" s="120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</row>
    <row r="87" spans="1:36" s="25" customFormat="1" ht="33.75" customHeight="1" x14ac:dyDescent="0.25">
      <c r="A87" s="98"/>
      <c r="B87" s="114"/>
      <c r="C87" s="11" t="s">
        <v>7</v>
      </c>
      <c r="D87" s="19">
        <f>D84+D85+D86</f>
        <v>615205035.93999994</v>
      </c>
      <c r="E87" s="19">
        <f>E84+E85+E86</f>
        <v>29928864.91</v>
      </c>
      <c r="F87" s="19">
        <f>F84+F85+F86</f>
        <v>10312389</v>
      </c>
      <c r="G87" s="120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</row>
    <row r="88" spans="1:36" s="25" customFormat="1" ht="22.5" customHeight="1" x14ac:dyDescent="0.25">
      <c r="A88" s="72" t="s">
        <v>129</v>
      </c>
      <c r="B88" s="95" t="s">
        <v>12</v>
      </c>
      <c r="C88" s="12" t="s">
        <v>3</v>
      </c>
      <c r="D88" s="26">
        <v>11880000</v>
      </c>
      <c r="E88" s="26">
        <v>27837064.91</v>
      </c>
      <c r="F88" s="26"/>
      <c r="G88" s="121" t="s">
        <v>22</v>
      </c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</row>
    <row r="89" spans="1:36" s="25" customFormat="1" ht="23.25" customHeight="1" x14ac:dyDescent="0.25">
      <c r="A89" s="73"/>
      <c r="B89" s="95"/>
      <c r="C89" s="12" t="s">
        <v>4</v>
      </c>
      <c r="D89" s="26">
        <v>120000</v>
      </c>
      <c r="E89" s="26">
        <v>281182.46999999997</v>
      </c>
      <c r="F89" s="26"/>
      <c r="G89" s="121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</row>
    <row r="90" spans="1:36" s="25" customFormat="1" ht="33.75" customHeight="1" x14ac:dyDescent="0.25">
      <c r="A90" s="73"/>
      <c r="B90" s="95"/>
      <c r="C90" s="12" t="s">
        <v>5</v>
      </c>
      <c r="D90" s="22">
        <v>0</v>
      </c>
      <c r="E90" s="22">
        <v>0</v>
      </c>
      <c r="F90" s="22">
        <v>0</v>
      </c>
      <c r="G90" s="121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</row>
    <row r="91" spans="1:36" s="25" customFormat="1" ht="63" customHeight="1" x14ac:dyDescent="0.25">
      <c r="A91" s="74"/>
      <c r="B91" s="95"/>
      <c r="C91" s="12" t="s">
        <v>7</v>
      </c>
      <c r="D91" s="22">
        <f>D88+D89+D90</f>
        <v>12000000</v>
      </c>
      <c r="E91" s="22">
        <f>E88+E89+E90</f>
        <v>28118247.379999999</v>
      </c>
      <c r="F91" s="22">
        <f>F88+F89+F90</f>
        <v>0</v>
      </c>
      <c r="G91" s="121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</row>
    <row r="92" spans="1:36" s="25" customFormat="1" ht="20.25" customHeight="1" x14ac:dyDescent="0.25">
      <c r="A92" s="72" t="s">
        <v>21</v>
      </c>
      <c r="B92" s="95" t="s">
        <v>12</v>
      </c>
      <c r="C92" s="12" t="s">
        <v>3</v>
      </c>
      <c r="D92" s="26">
        <v>0</v>
      </c>
      <c r="E92" s="26">
        <v>0</v>
      </c>
      <c r="F92" s="26">
        <v>0</v>
      </c>
      <c r="G92" s="121" t="s">
        <v>22</v>
      </c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</row>
    <row r="93" spans="1:36" s="25" customFormat="1" ht="22.5" customHeight="1" x14ac:dyDescent="0.25">
      <c r="A93" s="73"/>
      <c r="B93" s="95"/>
      <c r="C93" s="12" t="s">
        <v>4</v>
      </c>
      <c r="D93" s="26">
        <v>4041756.67</v>
      </c>
      <c r="E93" s="26">
        <v>1810617.53</v>
      </c>
      <c r="F93" s="26">
        <v>1576809.43</v>
      </c>
      <c r="G93" s="121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</row>
    <row r="94" spans="1:36" s="25" customFormat="1" ht="33.75" customHeight="1" x14ac:dyDescent="0.25">
      <c r="A94" s="73"/>
      <c r="B94" s="95"/>
      <c r="C94" s="12" t="s">
        <v>5</v>
      </c>
      <c r="D94" s="22">
        <v>0</v>
      </c>
      <c r="E94" s="22">
        <v>0</v>
      </c>
      <c r="F94" s="22">
        <v>0</v>
      </c>
      <c r="G94" s="121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</row>
    <row r="95" spans="1:36" s="25" customFormat="1" ht="31.5" customHeight="1" x14ac:dyDescent="0.25">
      <c r="A95" s="74"/>
      <c r="B95" s="95"/>
      <c r="C95" s="12" t="s">
        <v>7</v>
      </c>
      <c r="D95" s="22">
        <f>D92+D93+D94</f>
        <v>4041756.67</v>
      </c>
      <c r="E95" s="22">
        <f>E92+E93+E94</f>
        <v>1810617.53</v>
      </c>
      <c r="F95" s="22">
        <f>F92+F93+F94</f>
        <v>1576809.43</v>
      </c>
      <c r="G95" s="121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</row>
    <row r="96" spans="1:36" s="25" customFormat="1" ht="22.5" customHeight="1" x14ac:dyDescent="0.25">
      <c r="A96" s="72" t="s">
        <v>108</v>
      </c>
      <c r="B96" s="72" t="s">
        <v>12</v>
      </c>
      <c r="C96" s="12" t="s">
        <v>3</v>
      </c>
      <c r="D96" s="22">
        <f>6093066+6187878.66</f>
        <v>12280944.66</v>
      </c>
      <c r="E96" s="22">
        <v>0</v>
      </c>
      <c r="F96" s="26">
        <v>8124089</v>
      </c>
      <c r="G96" s="84" t="s">
        <v>22</v>
      </c>
      <c r="H96" s="24"/>
      <c r="I96" s="24"/>
      <c r="J96" s="24"/>
      <c r="K96" s="31"/>
      <c r="L96" s="32"/>
      <c r="M96" s="32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</row>
    <row r="97" spans="1:36" s="25" customFormat="1" ht="29.25" customHeight="1" x14ac:dyDescent="0.25">
      <c r="A97" s="73"/>
      <c r="B97" s="73"/>
      <c r="C97" s="12" t="s">
        <v>4</v>
      </c>
      <c r="D97" s="22">
        <v>924372.18</v>
      </c>
      <c r="E97" s="22">
        <v>0</v>
      </c>
      <c r="F97" s="22">
        <v>611490.56999999995</v>
      </c>
      <c r="G97" s="85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</row>
    <row r="98" spans="1:36" s="25" customFormat="1" ht="30.75" customHeight="1" x14ac:dyDescent="0.25">
      <c r="A98" s="73"/>
      <c r="B98" s="73"/>
      <c r="C98" s="12" t="s">
        <v>5</v>
      </c>
      <c r="D98" s="22">
        <v>0</v>
      </c>
      <c r="E98" s="22">
        <v>0</v>
      </c>
      <c r="F98" s="22">
        <v>0</v>
      </c>
      <c r="G98" s="85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</row>
    <row r="99" spans="1:36" s="25" customFormat="1" ht="34.5" customHeight="1" x14ac:dyDescent="0.25">
      <c r="A99" s="74"/>
      <c r="B99" s="74"/>
      <c r="C99" s="12" t="s">
        <v>7</v>
      </c>
      <c r="D99" s="33">
        <f>D96+D97+D98</f>
        <v>13205316.84</v>
      </c>
      <c r="E99" s="22">
        <f>E96+E97+E98</f>
        <v>0</v>
      </c>
      <c r="F99" s="22">
        <f>F96+F97+F98</f>
        <v>8735579.5700000003</v>
      </c>
      <c r="G99" s="86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</row>
    <row r="100" spans="1:36" s="25" customFormat="1" ht="21.75" customHeight="1" x14ac:dyDescent="0.25">
      <c r="A100" s="78" t="s">
        <v>123</v>
      </c>
      <c r="B100" s="72" t="str">
        <f t="shared" ref="B100" si="18">$B$96</f>
        <v>Администрация города Фокино</v>
      </c>
      <c r="C100" s="12" t="str">
        <f t="shared" ref="C100:C103" si="19">C96</f>
        <v>областной бюджет</v>
      </c>
      <c r="D100" s="27">
        <v>580098382.80999994</v>
      </c>
      <c r="E100" s="27">
        <v>0</v>
      </c>
      <c r="F100" s="27">
        <v>0</v>
      </c>
      <c r="G100" s="84" t="s">
        <v>22</v>
      </c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</row>
    <row r="101" spans="1:36" s="25" customFormat="1" ht="18.75" customHeight="1" x14ac:dyDescent="0.25">
      <c r="A101" s="79"/>
      <c r="B101" s="73"/>
      <c r="C101" s="12" t="str">
        <f t="shared" si="19"/>
        <v>местные бюджеты</v>
      </c>
      <c r="D101" s="27">
        <v>5859579.6200000001</v>
      </c>
      <c r="E101" s="27">
        <v>0</v>
      </c>
      <c r="F101" s="27">
        <v>0</v>
      </c>
      <c r="G101" s="85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</row>
    <row r="102" spans="1:36" s="25" customFormat="1" ht="30" customHeight="1" x14ac:dyDescent="0.25">
      <c r="A102" s="79"/>
      <c r="B102" s="73"/>
      <c r="C102" s="12" t="str">
        <f t="shared" si="19"/>
        <v>внебюджетные источники</v>
      </c>
      <c r="D102" s="27">
        <v>0</v>
      </c>
      <c r="E102" s="27">
        <v>0</v>
      </c>
      <c r="F102" s="27">
        <v>0</v>
      </c>
      <c r="G102" s="85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</row>
    <row r="103" spans="1:36" s="25" customFormat="1" ht="122.25" customHeight="1" x14ac:dyDescent="0.25">
      <c r="A103" s="80"/>
      <c r="B103" s="74"/>
      <c r="C103" s="12" t="str">
        <f t="shared" si="19"/>
        <v>Итого по мероприятию:</v>
      </c>
      <c r="D103" s="29">
        <f>D100+D101+D102</f>
        <v>585957962.42999995</v>
      </c>
      <c r="E103" s="27">
        <f t="shared" ref="E103:F103" si="20">E100+E101+E102</f>
        <v>0</v>
      </c>
      <c r="F103" s="27">
        <f t="shared" si="20"/>
        <v>0</v>
      </c>
      <c r="G103" s="86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</row>
    <row r="104" spans="1:36" s="20" customFormat="1" ht="32.25" customHeight="1" x14ac:dyDescent="0.25">
      <c r="A104" s="130" t="s">
        <v>115</v>
      </c>
      <c r="B104" s="114" t="s">
        <v>12</v>
      </c>
      <c r="C104" s="11" t="s">
        <v>72</v>
      </c>
      <c r="D104" s="19">
        <f>D108+D112+D116+D120+D124+D136+D140+D132</f>
        <v>4383308.5</v>
      </c>
      <c r="E104" s="19">
        <f>E108+E112+E116+E120+E124+E136+E140+E132+E144</f>
        <v>37312189.100000001</v>
      </c>
      <c r="F104" s="19">
        <f>F108+F112+F116+F120+F124+F136+F140+F132</f>
        <v>75000000</v>
      </c>
      <c r="G104" s="120"/>
    </row>
    <row r="105" spans="1:36" s="20" customFormat="1" ht="18" customHeight="1" x14ac:dyDescent="0.25">
      <c r="A105" s="131"/>
      <c r="B105" s="114"/>
      <c r="C105" s="11" t="s">
        <v>4</v>
      </c>
      <c r="D105" s="19">
        <f>D109+D113+D117+D121+D125+D129+D137+D141+D133</f>
        <v>7311613.1400000006</v>
      </c>
      <c r="E105" s="19">
        <f>E109+E113+E117+E121+E125+E129+E137+E141+E133+E145</f>
        <v>3912429.74</v>
      </c>
      <c r="F105" s="19">
        <f t="shared" ref="F105" si="21">F109+F113+F117+F121+F125+F129+F137+F141+F133</f>
        <v>7886983.4199999999</v>
      </c>
      <c r="G105" s="120"/>
    </row>
    <row r="106" spans="1:36" s="20" customFormat="1" ht="33" customHeight="1" x14ac:dyDescent="0.25">
      <c r="A106" s="131"/>
      <c r="B106" s="114"/>
      <c r="C106" s="11" t="s">
        <v>5</v>
      </c>
      <c r="D106" s="19">
        <f>D110+D118+D114+D122+D126+D138</f>
        <v>0</v>
      </c>
      <c r="E106" s="19">
        <f t="shared" ref="E106:F106" si="22">E110+E118+E114+E122+E126+E138</f>
        <v>0</v>
      </c>
      <c r="F106" s="19">
        <f t="shared" si="22"/>
        <v>0</v>
      </c>
      <c r="G106" s="120"/>
    </row>
    <row r="107" spans="1:36" s="20" customFormat="1" ht="33.75" customHeight="1" x14ac:dyDescent="0.25">
      <c r="A107" s="132"/>
      <c r="B107" s="114"/>
      <c r="C107" s="11" t="s">
        <v>7</v>
      </c>
      <c r="D107" s="19">
        <f>D104+D105+D106</f>
        <v>11694921.640000001</v>
      </c>
      <c r="E107" s="19">
        <f>E104+E105+E106</f>
        <v>41224618.840000004</v>
      </c>
      <c r="F107" s="19">
        <f>F104+F105+F106</f>
        <v>82886983.420000002</v>
      </c>
      <c r="G107" s="120"/>
    </row>
    <row r="108" spans="1:36" s="23" customFormat="1" ht="18.75" customHeight="1" x14ac:dyDescent="0.25">
      <c r="A108" s="72" t="s">
        <v>38</v>
      </c>
      <c r="B108" s="95" t="s">
        <v>12</v>
      </c>
      <c r="C108" s="12" t="s">
        <v>3</v>
      </c>
      <c r="D108" s="22">
        <v>0</v>
      </c>
      <c r="E108" s="22">
        <v>0</v>
      </c>
      <c r="F108" s="22">
        <v>0</v>
      </c>
      <c r="G108" s="121" t="s">
        <v>49</v>
      </c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</row>
    <row r="109" spans="1:36" s="23" customFormat="1" ht="21" customHeight="1" x14ac:dyDescent="0.25">
      <c r="A109" s="73"/>
      <c r="B109" s="95"/>
      <c r="C109" s="12" t="s">
        <v>4</v>
      </c>
      <c r="D109" s="56">
        <v>3170924.45</v>
      </c>
      <c r="E109" s="26">
        <v>0</v>
      </c>
      <c r="F109" s="26">
        <v>2835630</v>
      </c>
      <c r="G109" s="121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</row>
    <row r="110" spans="1:36" s="23" customFormat="1" ht="29.25" customHeight="1" x14ac:dyDescent="0.25">
      <c r="A110" s="73"/>
      <c r="B110" s="95"/>
      <c r="C110" s="12" t="s">
        <v>5</v>
      </c>
      <c r="D110" s="22">
        <v>0</v>
      </c>
      <c r="E110" s="22">
        <v>0</v>
      </c>
      <c r="F110" s="22">
        <v>0</v>
      </c>
      <c r="G110" s="121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</row>
    <row r="111" spans="1:36" s="23" customFormat="1" ht="29.25" customHeight="1" x14ac:dyDescent="0.25">
      <c r="A111" s="74"/>
      <c r="B111" s="95"/>
      <c r="C111" s="12" t="s">
        <v>7</v>
      </c>
      <c r="D111" s="22">
        <f>D108+D109+D110</f>
        <v>3170924.45</v>
      </c>
      <c r="E111" s="22">
        <f>E108+E109+E110</f>
        <v>0</v>
      </c>
      <c r="F111" s="22">
        <f>F108+F109+F110</f>
        <v>2835630</v>
      </c>
      <c r="G111" s="121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</row>
    <row r="112" spans="1:36" s="23" customFormat="1" ht="21" customHeight="1" x14ac:dyDescent="0.25">
      <c r="A112" s="78" t="s">
        <v>39</v>
      </c>
      <c r="B112" s="95" t="s">
        <v>12</v>
      </c>
      <c r="C112" s="12" t="s">
        <v>3</v>
      </c>
      <c r="D112" s="22">
        <v>0</v>
      </c>
      <c r="E112" s="22">
        <v>0</v>
      </c>
      <c r="F112" s="22">
        <v>0</v>
      </c>
      <c r="G112" s="121" t="s">
        <v>13</v>
      </c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</row>
    <row r="113" spans="1:36" s="23" customFormat="1" ht="23.25" customHeight="1" x14ac:dyDescent="0.25">
      <c r="A113" s="79"/>
      <c r="B113" s="95"/>
      <c r="C113" s="12" t="s">
        <v>4</v>
      </c>
      <c r="D113" s="26">
        <v>949772</v>
      </c>
      <c r="E113" s="26">
        <v>0</v>
      </c>
      <c r="F113" s="26">
        <v>0</v>
      </c>
      <c r="G113" s="121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</row>
    <row r="114" spans="1:36" s="23" customFormat="1" ht="33" customHeight="1" x14ac:dyDescent="0.25">
      <c r="A114" s="79"/>
      <c r="B114" s="95"/>
      <c r="C114" s="12" t="s">
        <v>5</v>
      </c>
      <c r="D114" s="22">
        <v>0</v>
      </c>
      <c r="E114" s="22">
        <v>0</v>
      </c>
      <c r="F114" s="22">
        <v>0</v>
      </c>
      <c r="G114" s="121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</row>
    <row r="115" spans="1:36" s="23" customFormat="1" ht="34.5" customHeight="1" x14ac:dyDescent="0.25">
      <c r="A115" s="80"/>
      <c r="B115" s="95"/>
      <c r="C115" s="12" t="s">
        <v>7</v>
      </c>
      <c r="D115" s="22">
        <f>D112+D113+D114</f>
        <v>949772</v>
      </c>
      <c r="E115" s="22">
        <f>E112+E113+E114</f>
        <v>0</v>
      </c>
      <c r="F115" s="22">
        <f>F112+F113+F114</f>
        <v>0</v>
      </c>
      <c r="G115" s="121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</row>
    <row r="116" spans="1:36" s="23" customFormat="1" ht="20.25" customHeight="1" x14ac:dyDescent="0.25">
      <c r="A116" s="72" t="s">
        <v>98</v>
      </c>
      <c r="B116" s="95" t="s">
        <v>12</v>
      </c>
      <c r="C116" s="12" t="s">
        <v>3</v>
      </c>
      <c r="D116" s="22">
        <v>0</v>
      </c>
      <c r="E116" s="22">
        <v>0</v>
      </c>
      <c r="F116" s="22">
        <v>0</v>
      </c>
      <c r="G116" s="103" t="s">
        <v>101</v>
      </c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</row>
    <row r="117" spans="1:36" s="23" customFormat="1" ht="20.25" customHeight="1" x14ac:dyDescent="0.25">
      <c r="A117" s="73"/>
      <c r="B117" s="95"/>
      <c r="C117" s="12" t="s">
        <v>4</v>
      </c>
      <c r="D117" s="56">
        <v>297045.19</v>
      </c>
      <c r="E117" s="26">
        <v>0</v>
      </c>
      <c r="F117" s="26">
        <v>0</v>
      </c>
      <c r="G117" s="103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</row>
    <row r="118" spans="1:36" s="23" customFormat="1" ht="32.25" customHeight="1" x14ac:dyDescent="0.25">
      <c r="A118" s="73"/>
      <c r="B118" s="95"/>
      <c r="C118" s="12" t="s">
        <v>5</v>
      </c>
      <c r="D118" s="22">
        <v>0</v>
      </c>
      <c r="E118" s="22">
        <v>0</v>
      </c>
      <c r="F118" s="22">
        <v>0</v>
      </c>
      <c r="G118" s="103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</row>
    <row r="119" spans="1:36" s="23" customFormat="1" ht="33" customHeight="1" x14ac:dyDescent="0.25">
      <c r="A119" s="74"/>
      <c r="B119" s="95"/>
      <c r="C119" s="12" t="s">
        <v>7</v>
      </c>
      <c r="D119" s="22">
        <f>D116+D117+D118</f>
        <v>297045.19</v>
      </c>
      <c r="E119" s="22">
        <f>E116+E117+E118</f>
        <v>0</v>
      </c>
      <c r="F119" s="22">
        <f>F116+F117+F118</f>
        <v>0</v>
      </c>
      <c r="G119" s="103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</row>
    <row r="120" spans="1:36" s="23" customFormat="1" ht="23.25" customHeight="1" x14ac:dyDescent="0.25">
      <c r="A120" s="78" t="s">
        <v>63</v>
      </c>
      <c r="B120" s="95" t="s">
        <v>12</v>
      </c>
      <c r="C120" s="12" t="s">
        <v>3</v>
      </c>
      <c r="D120" s="22">
        <v>0</v>
      </c>
      <c r="E120" s="22">
        <v>0</v>
      </c>
      <c r="F120" s="22">
        <v>0</v>
      </c>
      <c r="G120" s="121" t="s">
        <v>13</v>
      </c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</row>
    <row r="121" spans="1:36" s="23" customFormat="1" ht="21.75" customHeight="1" x14ac:dyDescent="0.25">
      <c r="A121" s="79"/>
      <c r="B121" s="95"/>
      <c r="C121" s="12" t="s">
        <v>4</v>
      </c>
      <c r="D121" s="26">
        <v>88800</v>
      </c>
      <c r="E121" s="26">
        <v>0</v>
      </c>
      <c r="F121" s="26">
        <v>0</v>
      </c>
      <c r="G121" s="121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</row>
    <row r="122" spans="1:36" s="23" customFormat="1" ht="30" customHeight="1" x14ac:dyDescent="0.25">
      <c r="A122" s="79"/>
      <c r="B122" s="95"/>
      <c r="C122" s="12" t="s">
        <v>5</v>
      </c>
      <c r="D122" s="22">
        <v>0</v>
      </c>
      <c r="E122" s="22">
        <v>0</v>
      </c>
      <c r="F122" s="22">
        <v>0</v>
      </c>
      <c r="G122" s="121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</row>
    <row r="123" spans="1:36" s="23" customFormat="1" ht="33" customHeight="1" x14ac:dyDescent="0.25">
      <c r="A123" s="80"/>
      <c r="B123" s="95"/>
      <c r="C123" s="12" t="s">
        <v>7</v>
      </c>
      <c r="D123" s="22">
        <f>D120+D121+D122</f>
        <v>88800</v>
      </c>
      <c r="E123" s="22">
        <f>E120+E121+E122</f>
        <v>0</v>
      </c>
      <c r="F123" s="22">
        <f>F120+F121+F122</f>
        <v>0</v>
      </c>
      <c r="G123" s="121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</row>
    <row r="124" spans="1:36" s="23" customFormat="1" ht="21.75" customHeight="1" x14ac:dyDescent="0.25">
      <c r="A124" s="125" t="s">
        <v>85</v>
      </c>
      <c r="B124" s="95" t="s">
        <v>66</v>
      </c>
      <c r="C124" s="12" t="s">
        <v>3</v>
      </c>
      <c r="D124" s="22">
        <v>0</v>
      </c>
      <c r="E124" s="22">
        <v>0</v>
      </c>
      <c r="F124" s="22">
        <v>0</v>
      </c>
      <c r="G124" s="121" t="s">
        <v>35</v>
      </c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</row>
    <row r="125" spans="1:36" s="23" customFormat="1" ht="33.75" customHeight="1" x14ac:dyDescent="0.25">
      <c r="A125" s="126"/>
      <c r="B125" s="95"/>
      <c r="C125" s="12" t="s">
        <v>4</v>
      </c>
      <c r="D125" s="26">
        <v>1150000</v>
      </c>
      <c r="E125" s="26">
        <v>0</v>
      </c>
      <c r="F125" s="26">
        <v>0</v>
      </c>
      <c r="G125" s="121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</row>
    <row r="126" spans="1:36" s="23" customFormat="1" ht="43.5" customHeight="1" x14ac:dyDescent="0.25">
      <c r="A126" s="126"/>
      <c r="B126" s="95"/>
      <c r="C126" s="12" t="s">
        <v>5</v>
      </c>
      <c r="D126" s="22">
        <v>0</v>
      </c>
      <c r="E126" s="22">
        <v>0</v>
      </c>
      <c r="F126" s="22">
        <v>0</v>
      </c>
      <c r="G126" s="121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</row>
    <row r="127" spans="1:36" s="23" customFormat="1" ht="45.75" customHeight="1" x14ac:dyDescent="0.25">
      <c r="A127" s="127"/>
      <c r="B127" s="95"/>
      <c r="C127" s="12" t="s">
        <v>7</v>
      </c>
      <c r="D127" s="22">
        <f>D124+D125+D126</f>
        <v>1150000</v>
      </c>
      <c r="E127" s="22">
        <f>E124+E125+E126</f>
        <v>0</v>
      </c>
      <c r="F127" s="22">
        <f>F124+F125+F126</f>
        <v>0</v>
      </c>
      <c r="G127" s="121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</row>
    <row r="128" spans="1:36" s="23" customFormat="1" ht="21.75" customHeight="1" x14ac:dyDescent="0.25">
      <c r="A128" s="125" t="s">
        <v>125</v>
      </c>
      <c r="B128" s="95" t="s">
        <v>12</v>
      </c>
      <c r="C128" s="51" t="s">
        <v>3</v>
      </c>
      <c r="D128" s="22">
        <v>0</v>
      </c>
      <c r="E128" s="22">
        <v>0</v>
      </c>
      <c r="F128" s="22">
        <v>0</v>
      </c>
      <c r="G128" s="119" t="s">
        <v>94</v>
      </c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</row>
    <row r="129" spans="1:36" s="23" customFormat="1" ht="19.5" customHeight="1" x14ac:dyDescent="0.25">
      <c r="A129" s="126"/>
      <c r="B129" s="95"/>
      <c r="C129" s="51" t="s">
        <v>4</v>
      </c>
      <c r="D129" s="22">
        <v>299965</v>
      </c>
      <c r="E129" s="22"/>
      <c r="F129" s="22"/>
      <c r="G129" s="119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</row>
    <row r="130" spans="1:36" s="23" customFormat="1" ht="33" customHeight="1" x14ac:dyDescent="0.25">
      <c r="A130" s="126"/>
      <c r="B130" s="95"/>
      <c r="C130" s="51" t="s">
        <v>5</v>
      </c>
      <c r="D130" s="22">
        <v>0</v>
      </c>
      <c r="E130" s="22">
        <v>0</v>
      </c>
      <c r="F130" s="22">
        <v>0</v>
      </c>
      <c r="G130" s="119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</row>
    <row r="131" spans="1:36" s="23" customFormat="1" ht="34.5" customHeight="1" x14ac:dyDescent="0.25">
      <c r="A131" s="127"/>
      <c r="B131" s="95"/>
      <c r="C131" s="51" t="s">
        <v>7</v>
      </c>
      <c r="D131" s="52">
        <f>D128+D129+D130</f>
        <v>299965</v>
      </c>
      <c r="E131" s="52">
        <f t="shared" ref="E131:F131" si="23">E128+E129+E130</f>
        <v>0</v>
      </c>
      <c r="F131" s="52">
        <f t="shared" si="23"/>
        <v>0</v>
      </c>
      <c r="G131" s="119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</row>
    <row r="132" spans="1:36" s="23" customFormat="1" ht="23.25" customHeight="1" x14ac:dyDescent="0.25">
      <c r="A132" s="78" t="s">
        <v>124</v>
      </c>
      <c r="B132" s="95" t="s">
        <v>12</v>
      </c>
      <c r="C132" s="50" t="s">
        <v>3</v>
      </c>
      <c r="D132" s="22">
        <v>3481208.5</v>
      </c>
      <c r="E132" s="22">
        <v>0</v>
      </c>
      <c r="F132" s="22">
        <v>75000000</v>
      </c>
      <c r="G132" s="121" t="s">
        <v>61</v>
      </c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</row>
    <row r="133" spans="1:36" s="23" customFormat="1" ht="20.25" customHeight="1" x14ac:dyDescent="0.25">
      <c r="A133" s="79"/>
      <c r="B133" s="95"/>
      <c r="C133" s="50" t="s">
        <v>4</v>
      </c>
      <c r="D133" s="22">
        <v>183221.5</v>
      </c>
      <c r="E133" s="22">
        <v>0</v>
      </c>
      <c r="F133" s="22">
        <v>3947368.42</v>
      </c>
      <c r="G133" s="121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</row>
    <row r="134" spans="1:36" s="23" customFormat="1" ht="29.25" customHeight="1" x14ac:dyDescent="0.25">
      <c r="A134" s="79"/>
      <c r="B134" s="95"/>
      <c r="C134" s="50" t="s">
        <v>5</v>
      </c>
      <c r="D134" s="22">
        <v>0</v>
      </c>
      <c r="E134" s="22">
        <v>0</v>
      </c>
      <c r="F134" s="22">
        <v>0</v>
      </c>
      <c r="G134" s="121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</row>
    <row r="135" spans="1:36" s="23" customFormat="1" ht="57" customHeight="1" x14ac:dyDescent="0.25">
      <c r="A135" s="80"/>
      <c r="B135" s="95"/>
      <c r="C135" s="50" t="s">
        <v>7</v>
      </c>
      <c r="D135" s="22">
        <f>D132+D133+D134</f>
        <v>3664430</v>
      </c>
      <c r="E135" s="22">
        <f>E132+E133+E134</f>
        <v>0</v>
      </c>
      <c r="F135" s="22">
        <f>F132+F133+F134</f>
        <v>78947368.420000002</v>
      </c>
      <c r="G135" s="121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</row>
    <row r="136" spans="1:36" s="23" customFormat="1" ht="22.5" customHeight="1" x14ac:dyDescent="0.25">
      <c r="A136" s="72" t="s">
        <v>95</v>
      </c>
      <c r="B136" s="95" t="s">
        <v>12</v>
      </c>
      <c r="C136" s="12" t="s">
        <v>3</v>
      </c>
      <c r="D136" s="22">
        <v>902100</v>
      </c>
      <c r="E136" s="22">
        <v>0</v>
      </c>
      <c r="F136" s="22">
        <v>0</v>
      </c>
      <c r="G136" s="121" t="s">
        <v>61</v>
      </c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</row>
    <row r="137" spans="1:36" s="23" customFormat="1" ht="21" customHeight="1" x14ac:dyDescent="0.25">
      <c r="A137" s="73"/>
      <c r="B137" s="95"/>
      <c r="C137" s="12" t="s">
        <v>4</v>
      </c>
      <c r="D137" s="22">
        <v>67900</v>
      </c>
      <c r="E137" s="22">
        <v>0</v>
      </c>
      <c r="F137" s="22">
        <v>0</v>
      </c>
      <c r="G137" s="121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</row>
    <row r="138" spans="1:36" s="23" customFormat="1" ht="31.5" customHeight="1" x14ac:dyDescent="0.25">
      <c r="A138" s="73"/>
      <c r="B138" s="95"/>
      <c r="C138" s="12" t="s">
        <v>5</v>
      </c>
      <c r="D138" s="22">
        <v>0</v>
      </c>
      <c r="E138" s="22">
        <v>0</v>
      </c>
      <c r="F138" s="22">
        <v>0</v>
      </c>
      <c r="G138" s="121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 t="s">
        <v>62</v>
      </c>
      <c r="AE138" s="24"/>
      <c r="AF138" s="24"/>
      <c r="AG138" s="24"/>
      <c r="AH138" s="24"/>
      <c r="AI138" s="24"/>
      <c r="AJ138" s="24"/>
    </row>
    <row r="139" spans="1:36" s="23" customFormat="1" ht="34.5" customHeight="1" x14ac:dyDescent="0.25">
      <c r="A139" s="74"/>
      <c r="B139" s="95"/>
      <c r="C139" s="12" t="s">
        <v>7</v>
      </c>
      <c r="D139" s="22">
        <f>D136+D137+D138</f>
        <v>970000</v>
      </c>
      <c r="E139" s="22">
        <f>E136+E137+E138</f>
        <v>0</v>
      </c>
      <c r="F139" s="22">
        <f>F136+F137+F138</f>
        <v>0</v>
      </c>
      <c r="G139" s="121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</row>
    <row r="140" spans="1:36" s="23" customFormat="1" ht="18.75" customHeight="1" x14ac:dyDescent="0.25">
      <c r="A140" s="72" t="s">
        <v>109</v>
      </c>
      <c r="B140" s="95" t="s">
        <v>12</v>
      </c>
      <c r="C140" s="12" t="s">
        <v>3</v>
      </c>
      <c r="D140" s="22">
        <v>0</v>
      </c>
      <c r="E140" s="22">
        <v>0</v>
      </c>
      <c r="F140" s="22">
        <v>0</v>
      </c>
      <c r="G140" s="121" t="s">
        <v>94</v>
      </c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</row>
    <row r="141" spans="1:36" s="23" customFormat="1" ht="23.25" customHeight="1" x14ac:dyDescent="0.25">
      <c r="A141" s="73"/>
      <c r="B141" s="95"/>
      <c r="C141" s="12" t="s">
        <v>4</v>
      </c>
      <c r="D141" s="22">
        <v>1103985</v>
      </c>
      <c r="E141" s="22">
        <v>1103985</v>
      </c>
      <c r="F141" s="22">
        <v>1103985</v>
      </c>
      <c r="G141" s="121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</row>
    <row r="142" spans="1:36" s="23" customFormat="1" ht="31.5" customHeight="1" x14ac:dyDescent="0.25">
      <c r="A142" s="73"/>
      <c r="B142" s="95"/>
      <c r="C142" s="12" t="s">
        <v>5</v>
      </c>
      <c r="D142" s="22">
        <v>0</v>
      </c>
      <c r="E142" s="22">
        <v>0</v>
      </c>
      <c r="F142" s="22">
        <v>0</v>
      </c>
      <c r="G142" s="121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</row>
    <row r="143" spans="1:36" s="23" customFormat="1" ht="36" customHeight="1" x14ac:dyDescent="0.25">
      <c r="A143" s="74"/>
      <c r="B143" s="95"/>
      <c r="C143" s="12" t="s">
        <v>7</v>
      </c>
      <c r="D143" s="22">
        <f>D140+D141+D142</f>
        <v>1103985</v>
      </c>
      <c r="E143" s="22">
        <f>E140+E141+E142</f>
        <v>1103985</v>
      </c>
      <c r="F143" s="22">
        <f>F140+F141+F142</f>
        <v>1103985</v>
      </c>
      <c r="G143" s="121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</row>
    <row r="144" spans="1:36" s="23" customFormat="1" ht="31.5" customHeight="1" x14ac:dyDescent="0.25">
      <c r="A144" s="72" t="s">
        <v>131</v>
      </c>
      <c r="B144" s="95" t="s">
        <v>12</v>
      </c>
      <c r="C144" s="60" t="s">
        <v>72</v>
      </c>
      <c r="D144" s="22">
        <v>0</v>
      </c>
      <c r="E144" s="22">
        <f>36828000+484189.1</f>
        <v>37312189.100000001</v>
      </c>
      <c r="F144" s="22">
        <v>0</v>
      </c>
      <c r="G144" s="140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</row>
    <row r="145" spans="1:36" s="23" customFormat="1" ht="22.5" customHeight="1" x14ac:dyDescent="0.25">
      <c r="A145" s="73"/>
      <c r="B145" s="95"/>
      <c r="C145" s="60" t="s">
        <v>4</v>
      </c>
      <c r="D145" s="22">
        <v>0</v>
      </c>
      <c r="E145" s="22">
        <v>2808444.74</v>
      </c>
      <c r="F145" s="22">
        <v>0</v>
      </c>
      <c r="G145" s="141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</row>
    <row r="146" spans="1:36" s="23" customFormat="1" ht="22.5" customHeight="1" x14ac:dyDescent="0.25">
      <c r="A146" s="73"/>
      <c r="B146" s="95"/>
      <c r="C146" s="60" t="s">
        <v>5</v>
      </c>
      <c r="D146" s="22">
        <v>0</v>
      </c>
      <c r="E146" s="22">
        <v>0</v>
      </c>
      <c r="F146" s="22">
        <v>0</v>
      </c>
      <c r="G146" s="141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</row>
    <row r="147" spans="1:36" s="23" customFormat="1" ht="30.75" customHeight="1" x14ac:dyDescent="0.25">
      <c r="A147" s="74"/>
      <c r="B147" s="95"/>
      <c r="C147" s="60" t="s">
        <v>7</v>
      </c>
      <c r="D147" s="22">
        <f>D144+D145+D146</f>
        <v>0</v>
      </c>
      <c r="E147" s="22">
        <f t="shared" ref="E147:F147" si="24">E144+E145+E146</f>
        <v>40120633.840000004</v>
      </c>
      <c r="F147" s="22">
        <f t="shared" si="24"/>
        <v>0</v>
      </c>
      <c r="G147" s="142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</row>
    <row r="148" spans="1:36" s="35" customFormat="1" ht="46.5" customHeight="1" x14ac:dyDescent="0.25">
      <c r="A148" s="122" t="s">
        <v>114</v>
      </c>
      <c r="B148" s="122" t="s">
        <v>60</v>
      </c>
      <c r="C148" s="28" t="s">
        <v>3</v>
      </c>
      <c r="D148" s="33">
        <f>D156+D160+D164+D168+D172+D176+D184+D188+D192+D152+D180+D204+D200</f>
        <v>207457496.19</v>
      </c>
      <c r="E148" s="33">
        <f t="shared" ref="E148:F148" si="25">E156+E160+E168+E172+E176+E184+E188+E192+E152+E180+E204+E200</f>
        <v>139527856.72</v>
      </c>
      <c r="F148" s="33">
        <f t="shared" si="25"/>
        <v>139233449.15000001</v>
      </c>
      <c r="G148" s="14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F148" s="34"/>
      <c r="AG148" s="34"/>
      <c r="AH148" s="34"/>
      <c r="AI148" s="34"/>
      <c r="AJ148" s="34"/>
    </row>
    <row r="149" spans="1:36" s="35" customFormat="1" ht="47.25" customHeight="1" x14ac:dyDescent="0.25">
      <c r="A149" s="123"/>
      <c r="B149" s="123"/>
      <c r="C149" s="28" t="s">
        <v>4</v>
      </c>
      <c r="D149" s="33">
        <f>D157+D161+D165+D169+D173+D177+D185+D189+D18+D153+D181+D193+D197+D205+D201</f>
        <v>83003904.109999985</v>
      </c>
      <c r="E149" s="33">
        <f>E157+E161+E169+E173+E177+E185+E189+E18+E153+E181+E193+E205+E201</f>
        <v>60418318.939999998</v>
      </c>
      <c r="F149" s="33">
        <f>F157+F161+F169+F173+F177+F185+F189+F18+F153+F181+F193+F205+F201</f>
        <v>54820369.310000002</v>
      </c>
      <c r="G149" s="14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F149" s="34"/>
      <c r="AG149" s="34"/>
      <c r="AH149" s="34"/>
      <c r="AI149" s="34"/>
      <c r="AJ149" s="34"/>
    </row>
    <row r="150" spans="1:36" s="35" customFormat="1" ht="45.75" customHeight="1" x14ac:dyDescent="0.25">
      <c r="A150" s="123"/>
      <c r="B150" s="123"/>
      <c r="C150" s="28" t="s">
        <v>5</v>
      </c>
      <c r="D150" s="33">
        <f>D158+D170+D174+D178+D186+D190+D194</f>
        <v>0</v>
      </c>
      <c r="E150" s="33">
        <f>E158+E170+E174+E178+E186+E190+E194</f>
        <v>0</v>
      </c>
      <c r="F150" s="33">
        <f>F158+F170+F174+F178+F186+F190+F194</f>
        <v>0</v>
      </c>
      <c r="G150" s="14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F150" s="34"/>
      <c r="AG150" s="34"/>
      <c r="AH150" s="34"/>
      <c r="AI150" s="34"/>
      <c r="AJ150" s="34"/>
    </row>
    <row r="151" spans="1:36" s="35" customFormat="1" ht="36.75" customHeight="1" x14ac:dyDescent="0.25">
      <c r="A151" s="124"/>
      <c r="B151" s="124"/>
      <c r="C151" s="28" t="s">
        <v>7</v>
      </c>
      <c r="D151" s="33">
        <f>D148+D149+D150</f>
        <v>290461400.29999995</v>
      </c>
      <c r="E151" s="33">
        <f t="shared" ref="E151:F151" si="26">E148+E149+E150</f>
        <v>199946175.66</v>
      </c>
      <c r="F151" s="33">
        <f t="shared" si="26"/>
        <v>194053818.46000001</v>
      </c>
      <c r="G151" s="14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F151" s="34"/>
      <c r="AG151" s="34"/>
      <c r="AH151" s="34"/>
      <c r="AI151" s="34"/>
      <c r="AJ151" s="34"/>
    </row>
    <row r="152" spans="1:36" s="35" customFormat="1" ht="53.25" customHeight="1" x14ac:dyDescent="0.25">
      <c r="A152" s="72" t="s">
        <v>93</v>
      </c>
      <c r="B152" s="72" t="s">
        <v>60</v>
      </c>
      <c r="C152" s="12" t="s">
        <v>3</v>
      </c>
      <c r="D152" s="22">
        <v>108084</v>
      </c>
      <c r="E152" s="22">
        <v>112218</v>
      </c>
      <c r="F152" s="22">
        <v>112218</v>
      </c>
      <c r="G152" s="84" t="s">
        <v>15</v>
      </c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F152" s="34"/>
      <c r="AG152" s="34"/>
      <c r="AH152" s="34"/>
      <c r="AI152" s="34"/>
      <c r="AJ152" s="34"/>
    </row>
    <row r="153" spans="1:36" s="35" customFormat="1" ht="52.5" customHeight="1" x14ac:dyDescent="0.25">
      <c r="A153" s="73"/>
      <c r="B153" s="73"/>
      <c r="C153" s="12" t="s">
        <v>4</v>
      </c>
      <c r="D153" s="22">
        <v>8135.35</v>
      </c>
      <c r="E153" s="22">
        <v>8446.52</v>
      </c>
      <c r="F153" s="22">
        <v>8446.52</v>
      </c>
      <c r="G153" s="85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F153" s="34"/>
      <c r="AG153" s="34"/>
      <c r="AH153" s="34"/>
      <c r="AI153" s="34"/>
      <c r="AJ153" s="34"/>
    </row>
    <row r="154" spans="1:36" s="35" customFormat="1" ht="66.75" customHeight="1" x14ac:dyDescent="0.25">
      <c r="A154" s="73"/>
      <c r="B154" s="73"/>
      <c r="C154" s="12" t="s">
        <v>5</v>
      </c>
      <c r="D154" s="22">
        <v>0</v>
      </c>
      <c r="E154" s="22">
        <v>0</v>
      </c>
      <c r="F154" s="22">
        <v>0</v>
      </c>
      <c r="G154" s="85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F154" s="34"/>
      <c r="AG154" s="34"/>
      <c r="AH154" s="34"/>
      <c r="AI154" s="34"/>
      <c r="AJ154" s="34"/>
    </row>
    <row r="155" spans="1:36" s="35" customFormat="1" ht="34.5" customHeight="1" x14ac:dyDescent="0.25">
      <c r="A155" s="74"/>
      <c r="B155" s="74"/>
      <c r="C155" s="12" t="s">
        <v>7</v>
      </c>
      <c r="D155" s="22">
        <f>D152+D153+D154</f>
        <v>116219.35</v>
      </c>
      <c r="E155" s="22">
        <f>E152+E153+E154</f>
        <v>120664.52</v>
      </c>
      <c r="F155" s="22">
        <f>F152+F153+F154</f>
        <v>120664.52</v>
      </c>
      <c r="G155" s="86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F155" s="34"/>
      <c r="AG155" s="34"/>
      <c r="AH155" s="34"/>
      <c r="AI155" s="34"/>
      <c r="AJ155" s="34"/>
    </row>
    <row r="156" spans="1:36" s="23" customFormat="1" ht="45" customHeight="1" x14ac:dyDescent="0.25">
      <c r="A156" s="81" t="s">
        <v>46</v>
      </c>
      <c r="B156" s="81" t="s">
        <v>60</v>
      </c>
      <c r="C156" s="18" t="s">
        <v>3</v>
      </c>
      <c r="D156" s="36">
        <v>54331118</v>
      </c>
      <c r="E156" s="36">
        <v>54331118</v>
      </c>
      <c r="F156" s="36">
        <v>54331118</v>
      </c>
      <c r="G156" s="81" t="s">
        <v>15</v>
      </c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</row>
    <row r="157" spans="1:36" s="23" customFormat="1" ht="27.75" customHeight="1" x14ac:dyDescent="0.25">
      <c r="A157" s="82"/>
      <c r="B157" s="82"/>
      <c r="C157" s="18" t="s">
        <v>4</v>
      </c>
      <c r="D157" s="26">
        <v>13428042.33</v>
      </c>
      <c r="E157" s="26">
        <v>6420000</v>
      </c>
      <c r="F157" s="26">
        <v>2626874.9</v>
      </c>
      <c r="G157" s="82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</row>
    <row r="158" spans="1:36" s="23" customFormat="1" ht="40.5" customHeight="1" x14ac:dyDescent="0.25">
      <c r="A158" s="82"/>
      <c r="B158" s="82"/>
      <c r="C158" s="18" t="s">
        <v>5</v>
      </c>
      <c r="D158" s="22">
        <v>0</v>
      </c>
      <c r="E158" s="22">
        <v>0</v>
      </c>
      <c r="F158" s="22">
        <v>0</v>
      </c>
      <c r="G158" s="82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</row>
    <row r="159" spans="1:36" s="23" customFormat="1" ht="29.25" customHeight="1" x14ac:dyDescent="0.25">
      <c r="A159" s="83"/>
      <c r="B159" s="83"/>
      <c r="C159" s="18" t="s">
        <v>7</v>
      </c>
      <c r="D159" s="22">
        <f>D156+D157+D158</f>
        <v>67759160.329999998</v>
      </c>
      <c r="E159" s="22">
        <f>E156+E157+E158</f>
        <v>60751118</v>
      </c>
      <c r="F159" s="22">
        <f>F156+F157+F158</f>
        <v>56957992.899999999</v>
      </c>
      <c r="G159" s="83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</row>
    <row r="160" spans="1:36" s="23" customFormat="1" ht="97.5" customHeight="1" x14ac:dyDescent="0.25">
      <c r="A160" s="81" t="s">
        <v>76</v>
      </c>
      <c r="B160" s="81" t="s">
        <v>60</v>
      </c>
      <c r="C160" s="18" t="s">
        <v>72</v>
      </c>
      <c r="D160" s="22">
        <f>6556180.21+493475.93</f>
        <v>7049656.1399999997</v>
      </c>
      <c r="E160" s="22">
        <f>6556180.21+493475.93</f>
        <v>7049656.1399999997</v>
      </c>
      <c r="F160" s="37">
        <f>6282381.17+472867.4</f>
        <v>6755248.5700000003</v>
      </c>
      <c r="G160" s="81" t="s">
        <v>78</v>
      </c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</row>
    <row r="161" spans="1:36" s="23" customFormat="1" ht="43.5" customHeight="1" x14ac:dyDescent="0.25">
      <c r="A161" s="82"/>
      <c r="B161" s="82"/>
      <c r="C161" s="18" t="s">
        <v>4</v>
      </c>
      <c r="D161" s="22">
        <v>530619.28</v>
      </c>
      <c r="E161" s="22">
        <f>530619.28-80641.23</f>
        <v>449978.05000000005</v>
      </c>
      <c r="F161" s="37">
        <f>508459.57+78953.35</f>
        <v>587412.92000000004</v>
      </c>
      <c r="G161" s="82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</row>
    <row r="162" spans="1:36" s="23" customFormat="1" ht="38.25" customHeight="1" x14ac:dyDescent="0.25">
      <c r="A162" s="82"/>
      <c r="B162" s="82"/>
      <c r="C162" s="18" t="s">
        <v>5</v>
      </c>
      <c r="D162" s="22">
        <v>0</v>
      </c>
      <c r="E162" s="37">
        <v>0</v>
      </c>
      <c r="F162" s="37">
        <v>0</v>
      </c>
      <c r="G162" s="82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</row>
    <row r="163" spans="1:36" s="23" customFormat="1" ht="41.25" customHeight="1" x14ac:dyDescent="0.25">
      <c r="A163" s="83"/>
      <c r="B163" s="83"/>
      <c r="C163" s="18" t="s">
        <v>7</v>
      </c>
      <c r="D163" s="22">
        <f>D160+D161+D162</f>
        <v>7580275.4199999999</v>
      </c>
      <c r="E163" s="37">
        <f t="shared" ref="E163:F163" si="27">E160+E161+E162</f>
        <v>7499634.1899999995</v>
      </c>
      <c r="F163" s="37">
        <f t="shared" si="27"/>
        <v>7342661.4900000002</v>
      </c>
      <c r="G163" s="83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</row>
    <row r="164" spans="1:36" s="23" customFormat="1" ht="33" customHeight="1" x14ac:dyDescent="0.25">
      <c r="A164" s="81" t="s">
        <v>134</v>
      </c>
      <c r="B164" s="78" t="s">
        <v>60</v>
      </c>
      <c r="C164" s="66" t="s">
        <v>72</v>
      </c>
      <c r="D164" s="22">
        <v>11691978.6</v>
      </c>
      <c r="E164" s="37">
        <v>0</v>
      </c>
      <c r="F164" s="37">
        <v>0</v>
      </c>
      <c r="G164" s="107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</row>
    <row r="165" spans="1:36" s="23" customFormat="1" ht="16.5" customHeight="1" x14ac:dyDescent="0.25">
      <c r="A165" s="82"/>
      <c r="B165" s="79"/>
      <c r="C165" s="66" t="s">
        <v>4</v>
      </c>
      <c r="D165" s="22">
        <v>880041.4</v>
      </c>
      <c r="E165" s="37">
        <v>0</v>
      </c>
      <c r="F165" s="37">
        <v>0</v>
      </c>
      <c r="G165" s="108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</row>
    <row r="166" spans="1:36" s="23" customFormat="1" ht="31.5" customHeight="1" x14ac:dyDescent="0.25">
      <c r="A166" s="82"/>
      <c r="B166" s="79"/>
      <c r="C166" s="66" t="s">
        <v>5</v>
      </c>
      <c r="D166" s="22">
        <v>0</v>
      </c>
      <c r="E166" s="37">
        <v>0</v>
      </c>
      <c r="F166" s="37">
        <v>0</v>
      </c>
      <c r="G166" s="108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</row>
    <row r="167" spans="1:36" s="23" customFormat="1" ht="30.75" customHeight="1" x14ac:dyDescent="0.25">
      <c r="A167" s="83"/>
      <c r="B167" s="80"/>
      <c r="C167" s="66" t="s">
        <v>7</v>
      </c>
      <c r="D167" s="22">
        <f>D164+D165+D166</f>
        <v>12572020</v>
      </c>
      <c r="E167" s="22">
        <f t="shared" ref="E167:F167" si="28">E164+E165+E166</f>
        <v>0</v>
      </c>
      <c r="F167" s="22">
        <f t="shared" si="28"/>
        <v>0</v>
      </c>
      <c r="G167" s="109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</row>
    <row r="168" spans="1:36" s="23" customFormat="1" ht="50.25" customHeight="1" x14ac:dyDescent="0.25">
      <c r="A168" s="84" t="s">
        <v>47</v>
      </c>
      <c r="B168" s="84" t="s">
        <v>60</v>
      </c>
      <c r="C168" s="12" t="s">
        <v>3</v>
      </c>
      <c r="D168" s="36">
        <v>70640639</v>
      </c>
      <c r="E168" s="36">
        <v>70640639</v>
      </c>
      <c r="F168" s="36">
        <v>70640639</v>
      </c>
      <c r="G168" s="84" t="s">
        <v>15</v>
      </c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</row>
    <row r="169" spans="1:36" s="23" customFormat="1" ht="36.75" customHeight="1" x14ac:dyDescent="0.25">
      <c r="A169" s="85"/>
      <c r="B169" s="85"/>
      <c r="C169" s="12" t="s">
        <v>4</v>
      </c>
      <c r="D169" s="26">
        <v>23562605.600000001</v>
      </c>
      <c r="E169" s="26">
        <f>14013935.87+80641.23</f>
        <v>14094577.1</v>
      </c>
      <c r="F169" s="26">
        <f>12632355-78953.35</f>
        <v>12553401.65</v>
      </c>
      <c r="G169" s="85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</row>
    <row r="170" spans="1:36" s="23" customFormat="1" ht="33" customHeight="1" x14ac:dyDescent="0.25">
      <c r="A170" s="85"/>
      <c r="B170" s="85"/>
      <c r="C170" s="12" t="s">
        <v>5</v>
      </c>
      <c r="D170" s="22">
        <v>0</v>
      </c>
      <c r="E170" s="22">
        <v>0</v>
      </c>
      <c r="F170" s="22">
        <v>0</v>
      </c>
      <c r="G170" s="85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</row>
    <row r="171" spans="1:36" s="23" customFormat="1" ht="39.75" customHeight="1" x14ac:dyDescent="0.25">
      <c r="A171" s="86"/>
      <c r="B171" s="86"/>
      <c r="C171" s="12" t="s">
        <v>7</v>
      </c>
      <c r="D171" s="22">
        <f>D168+D169+D170</f>
        <v>94203244.599999994</v>
      </c>
      <c r="E171" s="22">
        <f>E168+E169+E170</f>
        <v>84735216.099999994</v>
      </c>
      <c r="F171" s="22">
        <f>F168+F169+F170</f>
        <v>83194040.650000006</v>
      </c>
      <c r="G171" s="86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</row>
    <row r="172" spans="1:36" s="23" customFormat="1" ht="21.75" customHeight="1" x14ac:dyDescent="0.25">
      <c r="A172" s="72" t="s">
        <v>40</v>
      </c>
      <c r="B172" s="72" t="s">
        <v>60</v>
      </c>
      <c r="C172" s="12" t="s">
        <v>3</v>
      </c>
      <c r="D172" s="22">
        <v>0</v>
      </c>
      <c r="E172" s="22">
        <v>0</v>
      </c>
      <c r="F172" s="22">
        <v>0</v>
      </c>
      <c r="G172" s="84" t="s">
        <v>15</v>
      </c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</row>
    <row r="173" spans="1:36" s="23" customFormat="1" ht="25.5" customHeight="1" x14ac:dyDescent="0.25">
      <c r="A173" s="73"/>
      <c r="B173" s="73"/>
      <c r="C173" s="12" t="s">
        <v>4</v>
      </c>
      <c r="D173" s="26">
        <v>28912869.25</v>
      </c>
      <c r="E173" s="26">
        <v>28297810.559999999</v>
      </c>
      <c r="F173" s="26">
        <v>27896726.609999999</v>
      </c>
      <c r="G173" s="85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</row>
    <row r="174" spans="1:36" s="23" customFormat="1" ht="33.75" customHeight="1" x14ac:dyDescent="0.25">
      <c r="A174" s="73"/>
      <c r="B174" s="73"/>
      <c r="C174" s="12" t="s">
        <v>5</v>
      </c>
      <c r="D174" s="22">
        <v>0</v>
      </c>
      <c r="E174" s="22">
        <v>0</v>
      </c>
      <c r="F174" s="22">
        <v>0</v>
      </c>
      <c r="G174" s="85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F174" s="24"/>
      <c r="AG174" s="24"/>
      <c r="AH174" s="24"/>
      <c r="AI174" s="24"/>
      <c r="AJ174" s="24"/>
    </row>
    <row r="175" spans="1:36" s="23" customFormat="1" ht="30.75" customHeight="1" x14ac:dyDescent="0.25">
      <c r="A175" s="74"/>
      <c r="B175" s="74"/>
      <c r="C175" s="12" t="s">
        <v>7</v>
      </c>
      <c r="D175" s="22">
        <f>D172+D173+D174</f>
        <v>28912869.25</v>
      </c>
      <c r="E175" s="22">
        <f>E172+E173+E174</f>
        <v>28297810.559999999</v>
      </c>
      <c r="F175" s="22">
        <f>F172+F173+F174</f>
        <v>27896726.609999999</v>
      </c>
      <c r="G175" s="86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4"/>
      <c r="AG175" s="24"/>
      <c r="AH175" s="24"/>
      <c r="AI175" s="24"/>
      <c r="AJ175" s="24"/>
    </row>
    <row r="176" spans="1:36" s="23" customFormat="1" ht="33" customHeight="1" x14ac:dyDescent="0.25">
      <c r="A176" s="72" t="s">
        <v>75</v>
      </c>
      <c r="B176" s="72" t="s">
        <v>60</v>
      </c>
      <c r="C176" s="12" t="s">
        <v>3</v>
      </c>
      <c r="D176" s="36">
        <v>1503277</v>
      </c>
      <c r="E176" s="36">
        <v>1503277</v>
      </c>
      <c r="F176" s="36">
        <v>1503277</v>
      </c>
      <c r="G176" s="84" t="s">
        <v>59</v>
      </c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</row>
    <row r="177" spans="1:36" s="23" customFormat="1" ht="36" customHeight="1" x14ac:dyDescent="0.25">
      <c r="A177" s="73"/>
      <c r="B177" s="73"/>
      <c r="C177" s="12" t="s">
        <v>4</v>
      </c>
      <c r="D177" s="22">
        <v>0</v>
      </c>
      <c r="E177" s="22">
        <v>0</v>
      </c>
      <c r="F177" s="22">
        <v>0</v>
      </c>
      <c r="G177" s="85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24"/>
      <c r="AJ177" s="24"/>
    </row>
    <row r="178" spans="1:36" s="23" customFormat="1" ht="49.5" customHeight="1" x14ac:dyDescent="0.25">
      <c r="A178" s="73"/>
      <c r="B178" s="73"/>
      <c r="C178" s="12" t="s">
        <v>5</v>
      </c>
      <c r="D178" s="22">
        <v>0</v>
      </c>
      <c r="E178" s="22">
        <v>0</v>
      </c>
      <c r="F178" s="22">
        <v>0</v>
      </c>
      <c r="G178" s="85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  <c r="AG178" s="24"/>
      <c r="AH178" s="24"/>
      <c r="AI178" s="24"/>
      <c r="AJ178" s="24"/>
    </row>
    <row r="179" spans="1:36" s="23" customFormat="1" ht="40.5" customHeight="1" x14ac:dyDescent="0.25">
      <c r="A179" s="74"/>
      <c r="B179" s="74"/>
      <c r="C179" s="12" t="s">
        <v>7</v>
      </c>
      <c r="D179" s="22">
        <f>D176+D177+D178</f>
        <v>1503277</v>
      </c>
      <c r="E179" s="22">
        <f>E176+E177+E178</f>
        <v>1503277</v>
      </c>
      <c r="F179" s="22">
        <f>F176+F177+F178</f>
        <v>1503277</v>
      </c>
      <c r="G179" s="86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</row>
    <row r="180" spans="1:36" s="23" customFormat="1" ht="50.25" customHeight="1" x14ac:dyDescent="0.25">
      <c r="A180" s="78" t="s">
        <v>77</v>
      </c>
      <c r="B180" s="78" t="s">
        <v>60</v>
      </c>
      <c r="C180" s="18" t="s">
        <v>3</v>
      </c>
      <c r="D180" s="22">
        <v>4981800</v>
      </c>
      <c r="E180" s="22">
        <f>4999680-156240</f>
        <v>4843440</v>
      </c>
      <c r="F180" s="22">
        <f>4999680-156240</f>
        <v>4843440</v>
      </c>
      <c r="G180" s="81" t="s">
        <v>81</v>
      </c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</row>
    <row r="181" spans="1:36" s="23" customFormat="1" ht="50.25" customHeight="1" x14ac:dyDescent="0.25">
      <c r="A181" s="79"/>
      <c r="B181" s="79"/>
      <c r="C181" s="18" t="s">
        <v>4</v>
      </c>
      <c r="D181" s="22">
        <v>0</v>
      </c>
      <c r="E181" s="22">
        <v>0</v>
      </c>
      <c r="F181" s="22">
        <v>0</v>
      </c>
      <c r="G181" s="82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</row>
    <row r="182" spans="1:36" s="23" customFormat="1" ht="46.5" customHeight="1" x14ac:dyDescent="0.25">
      <c r="A182" s="79"/>
      <c r="B182" s="79"/>
      <c r="C182" s="18" t="s">
        <v>5</v>
      </c>
      <c r="D182" s="22">
        <v>0</v>
      </c>
      <c r="E182" s="22">
        <v>0</v>
      </c>
      <c r="F182" s="22">
        <v>0</v>
      </c>
      <c r="G182" s="82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</row>
    <row r="183" spans="1:36" s="23" customFormat="1" ht="45" customHeight="1" x14ac:dyDescent="0.25">
      <c r="A183" s="80"/>
      <c r="B183" s="80"/>
      <c r="C183" s="18" t="s">
        <v>7</v>
      </c>
      <c r="D183" s="22">
        <f>D180+D181+D182</f>
        <v>4981800</v>
      </c>
      <c r="E183" s="22">
        <f t="shared" ref="E183:F183" si="29">E180+E181+E182</f>
        <v>4843440</v>
      </c>
      <c r="F183" s="22">
        <f t="shared" si="29"/>
        <v>4843440</v>
      </c>
      <c r="G183" s="83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</row>
    <row r="184" spans="1:36" s="23" customFormat="1" ht="24" customHeight="1" x14ac:dyDescent="0.25">
      <c r="A184" s="72" t="s">
        <v>79</v>
      </c>
      <c r="B184" s="72" t="s">
        <v>60</v>
      </c>
      <c r="C184" s="12" t="s">
        <v>3</v>
      </c>
      <c r="D184" s="22">
        <f>280800+54000</f>
        <v>334800</v>
      </c>
      <c r="E184" s="22">
        <f t="shared" ref="E184:F184" si="30">280800+54000</f>
        <v>334800</v>
      </c>
      <c r="F184" s="22">
        <f t="shared" si="30"/>
        <v>334800</v>
      </c>
      <c r="G184" s="84" t="s">
        <v>36</v>
      </c>
      <c r="H184" s="24"/>
      <c r="I184" s="24"/>
      <c r="J184" s="24"/>
      <c r="K184" s="31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</row>
    <row r="185" spans="1:36" s="23" customFormat="1" ht="24" customHeight="1" x14ac:dyDescent="0.25">
      <c r="A185" s="73"/>
      <c r="B185" s="73"/>
      <c r="C185" s="12" t="s">
        <v>4</v>
      </c>
      <c r="D185" s="22">
        <v>143485.71</v>
      </c>
      <c r="E185" s="22">
        <v>143485.71</v>
      </c>
      <c r="F185" s="22">
        <v>143485.71</v>
      </c>
      <c r="G185" s="85"/>
      <c r="H185" s="24"/>
      <c r="I185" s="24"/>
      <c r="J185" s="24"/>
      <c r="K185" s="31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</row>
    <row r="186" spans="1:36" s="23" customFormat="1" ht="30" customHeight="1" x14ac:dyDescent="0.25">
      <c r="A186" s="73"/>
      <c r="B186" s="73"/>
      <c r="C186" s="12" t="s">
        <v>5</v>
      </c>
      <c r="D186" s="22">
        <v>0</v>
      </c>
      <c r="E186" s="22">
        <v>0</v>
      </c>
      <c r="F186" s="22">
        <v>0</v>
      </c>
      <c r="G186" s="85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4"/>
    </row>
    <row r="187" spans="1:36" s="23" customFormat="1" ht="63.75" customHeight="1" x14ac:dyDescent="0.25">
      <c r="A187" s="74"/>
      <c r="B187" s="74"/>
      <c r="C187" s="49" t="s">
        <v>7</v>
      </c>
      <c r="D187" s="22">
        <f>D184+D185+D186</f>
        <v>478285.70999999996</v>
      </c>
      <c r="E187" s="22">
        <f>E184+E185+E186</f>
        <v>478285.70999999996</v>
      </c>
      <c r="F187" s="22">
        <f>F184+F185+F186</f>
        <v>478285.70999999996</v>
      </c>
      <c r="G187" s="86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</row>
    <row r="188" spans="1:36" s="23" customFormat="1" ht="34.5" customHeight="1" x14ac:dyDescent="0.25">
      <c r="A188" s="72" t="s">
        <v>57</v>
      </c>
      <c r="B188" s="72" t="s">
        <v>60</v>
      </c>
      <c r="C188" s="12" t="s">
        <v>3</v>
      </c>
      <c r="D188" s="26">
        <v>16800</v>
      </c>
      <c r="E188" s="26">
        <v>16800</v>
      </c>
      <c r="F188" s="26">
        <v>16800</v>
      </c>
      <c r="G188" s="84" t="s">
        <v>58</v>
      </c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4"/>
      <c r="AG188" s="24"/>
      <c r="AH188" s="24"/>
      <c r="AI188" s="24"/>
      <c r="AJ188" s="24"/>
    </row>
    <row r="189" spans="1:36" s="23" customFormat="1" ht="51" customHeight="1" x14ac:dyDescent="0.25">
      <c r="A189" s="73"/>
      <c r="B189" s="73"/>
      <c r="C189" s="12" t="s">
        <v>4</v>
      </c>
      <c r="D189" s="22">
        <v>0</v>
      </c>
      <c r="E189" s="22">
        <v>0</v>
      </c>
      <c r="F189" s="22">
        <v>0</v>
      </c>
      <c r="G189" s="85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4"/>
      <c r="AG189" s="24"/>
      <c r="AH189" s="24"/>
      <c r="AI189" s="24"/>
      <c r="AJ189" s="24"/>
    </row>
    <row r="190" spans="1:36" s="23" customFormat="1" ht="42" customHeight="1" x14ac:dyDescent="0.25">
      <c r="A190" s="73"/>
      <c r="B190" s="73"/>
      <c r="C190" s="12" t="s">
        <v>5</v>
      </c>
      <c r="D190" s="22">
        <v>0</v>
      </c>
      <c r="E190" s="22">
        <v>0</v>
      </c>
      <c r="F190" s="22">
        <v>0</v>
      </c>
      <c r="G190" s="85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  <c r="AG190" s="24"/>
      <c r="AH190" s="24"/>
      <c r="AI190" s="24"/>
      <c r="AJ190" s="24"/>
    </row>
    <row r="191" spans="1:36" s="23" customFormat="1" ht="35.25" customHeight="1" x14ac:dyDescent="0.25">
      <c r="A191" s="74"/>
      <c r="B191" s="74"/>
      <c r="C191" s="12" t="s">
        <v>7</v>
      </c>
      <c r="D191" s="22">
        <f>D188+D189+D190</f>
        <v>16800</v>
      </c>
      <c r="E191" s="22">
        <f>E188+E189+E190</f>
        <v>16800</v>
      </c>
      <c r="F191" s="22">
        <f>F188+F189+F190</f>
        <v>16800</v>
      </c>
      <c r="G191" s="86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/>
      <c r="AH191" s="24"/>
      <c r="AI191" s="24"/>
      <c r="AJ191" s="24"/>
    </row>
    <row r="192" spans="1:36" s="23" customFormat="1" ht="29.25" customHeight="1" x14ac:dyDescent="0.25">
      <c r="A192" s="75" t="s">
        <v>86</v>
      </c>
      <c r="B192" s="72" t="s">
        <v>60</v>
      </c>
      <c r="C192" s="12" t="s">
        <v>3</v>
      </c>
      <c r="D192" s="22">
        <v>0</v>
      </c>
      <c r="E192" s="22">
        <v>0</v>
      </c>
      <c r="F192" s="22">
        <v>0</v>
      </c>
      <c r="G192" s="99" t="s">
        <v>99</v>
      </c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</row>
    <row r="193" spans="1:36" s="23" customFormat="1" ht="23.25" customHeight="1" x14ac:dyDescent="0.25">
      <c r="A193" s="76"/>
      <c r="B193" s="73"/>
      <c r="C193" s="12" t="s">
        <v>4</v>
      </c>
      <c r="D193" s="26">
        <v>11304021</v>
      </c>
      <c r="E193" s="26">
        <v>11004021</v>
      </c>
      <c r="F193" s="26">
        <v>11004021</v>
      </c>
      <c r="G193" s="100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</row>
    <row r="194" spans="1:36" s="23" customFormat="1" ht="30" customHeight="1" x14ac:dyDescent="0.25">
      <c r="A194" s="76"/>
      <c r="B194" s="73"/>
      <c r="C194" s="12" t="s">
        <v>5</v>
      </c>
      <c r="D194" s="22">
        <v>0</v>
      </c>
      <c r="E194" s="22">
        <v>0</v>
      </c>
      <c r="F194" s="22">
        <v>0</v>
      </c>
      <c r="G194" s="100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</row>
    <row r="195" spans="1:36" s="23" customFormat="1" ht="121.5" customHeight="1" x14ac:dyDescent="0.25">
      <c r="A195" s="77"/>
      <c r="B195" s="74"/>
      <c r="C195" s="12" t="s">
        <v>6</v>
      </c>
      <c r="D195" s="22">
        <f>D192+D193+D194</f>
        <v>11304021</v>
      </c>
      <c r="E195" s="22">
        <f>E192+E193+E194</f>
        <v>11004021</v>
      </c>
      <c r="F195" s="22">
        <f>F192+F193+F194</f>
        <v>11004021</v>
      </c>
      <c r="G195" s="101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</row>
    <row r="196" spans="1:36" s="23" customFormat="1" ht="21" customHeight="1" x14ac:dyDescent="0.25">
      <c r="A196" s="87" t="s">
        <v>126</v>
      </c>
      <c r="B196" s="87" t="s">
        <v>60</v>
      </c>
      <c r="C196" s="53" t="s">
        <v>3</v>
      </c>
      <c r="D196" s="22">
        <v>0</v>
      </c>
      <c r="E196" s="22">
        <v>0</v>
      </c>
      <c r="F196" s="22">
        <v>0</v>
      </c>
      <c r="G196" s="90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</row>
    <row r="197" spans="1:36" s="23" customFormat="1" ht="20.25" customHeight="1" x14ac:dyDescent="0.25">
      <c r="A197" s="88"/>
      <c r="B197" s="88"/>
      <c r="C197" s="53" t="s">
        <v>4</v>
      </c>
      <c r="D197" s="22">
        <v>12000</v>
      </c>
      <c r="E197" s="22">
        <v>0</v>
      </c>
      <c r="F197" s="22">
        <v>0</v>
      </c>
      <c r="G197" s="91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</row>
    <row r="198" spans="1:36" s="23" customFormat="1" ht="31.5" customHeight="1" x14ac:dyDescent="0.25">
      <c r="A198" s="88"/>
      <c r="B198" s="88"/>
      <c r="C198" s="53" t="s">
        <v>5</v>
      </c>
      <c r="D198" s="22">
        <v>0</v>
      </c>
      <c r="E198" s="22">
        <v>0</v>
      </c>
      <c r="F198" s="22">
        <v>0</v>
      </c>
      <c r="G198" s="91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</row>
    <row r="199" spans="1:36" s="23" customFormat="1" ht="27.75" customHeight="1" x14ac:dyDescent="0.25">
      <c r="A199" s="89"/>
      <c r="B199" s="89"/>
      <c r="C199" s="54" t="s">
        <v>6</v>
      </c>
      <c r="D199" s="22">
        <f>D196+D197+D198</f>
        <v>12000</v>
      </c>
      <c r="E199" s="22">
        <f t="shared" ref="E199:F199" si="31">E196+E197+E198</f>
        <v>0</v>
      </c>
      <c r="F199" s="22">
        <f t="shared" si="31"/>
        <v>0</v>
      </c>
      <c r="G199" s="92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  <c r="AH199" s="24"/>
      <c r="AI199" s="24"/>
      <c r="AJ199" s="24"/>
    </row>
    <row r="200" spans="1:36" s="23" customFormat="1" ht="37.5" customHeight="1" x14ac:dyDescent="0.25">
      <c r="A200" s="78" t="s">
        <v>122</v>
      </c>
      <c r="B200" s="72" t="str">
        <f>B192</f>
        <v>Администрация города Фокино, МКУ «Управление социально-культурной сферы города Фокино»</v>
      </c>
      <c r="C200" s="50" t="str">
        <f>C192</f>
        <v>областной бюджет</v>
      </c>
      <c r="D200" s="22">
        <v>705939.19</v>
      </c>
      <c r="E200" s="22">
        <v>695908.58</v>
      </c>
      <c r="F200" s="22">
        <v>695908.58</v>
      </c>
      <c r="G200" s="90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</row>
    <row r="201" spans="1:36" s="23" customFormat="1" ht="29.25" customHeight="1" x14ac:dyDescent="0.25">
      <c r="A201" s="79"/>
      <c r="B201" s="73"/>
      <c r="C201" s="50" t="str">
        <f>C193</f>
        <v>местные бюджеты</v>
      </c>
      <c r="D201" s="22">
        <v>0</v>
      </c>
      <c r="E201" s="22">
        <v>0</v>
      </c>
      <c r="F201" s="22">
        <v>0</v>
      </c>
      <c r="G201" s="91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</row>
    <row r="202" spans="1:36" s="23" customFormat="1" ht="37.5" customHeight="1" x14ac:dyDescent="0.25">
      <c r="A202" s="79"/>
      <c r="B202" s="73"/>
      <c r="C202" s="50" t="str">
        <f>C194</f>
        <v>внебюджетные источники</v>
      </c>
      <c r="D202" s="22">
        <v>0</v>
      </c>
      <c r="E202" s="22">
        <v>0</v>
      </c>
      <c r="F202" s="22">
        <v>0</v>
      </c>
      <c r="G202" s="91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</row>
    <row r="203" spans="1:36" s="23" customFormat="1" ht="52.5" customHeight="1" x14ac:dyDescent="0.25">
      <c r="A203" s="80"/>
      <c r="B203" s="74"/>
      <c r="C203" s="50" t="str">
        <f>C195</f>
        <v>Итого по подпрограмме:</v>
      </c>
      <c r="D203" s="22">
        <f>D200+D201+D202</f>
        <v>705939.19</v>
      </c>
      <c r="E203" s="22">
        <f>E200+E201+E202</f>
        <v>695908.58</v>
      </c>
      <c r="F203" s="22">
        <f>F200+F201+F202</f>
        <v>695908.58</v>
      </c>
      <c r="G203" s="92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</row>
    <row r="204" spans="1:36" s="23" customFormat="1" ht="71.25" customHeight="1" x14ac:dyDescent="0.25">
      <c r="A204" s="72" t="s">
        <v>110</v>
      </c>
      <c r="B204" s="72" t="s">
        <v>60</v>
      </c>
      <c r="C204" s="50" t="s">
        <v>72</v>
      </c>
      <c r="D204" s="22">
        <f>44080678.71+3317900.55+8694825</f>
        <v>56093404.259999998</v>
      </c>
      <c r="E204" s="22">
        <v>0</v>
      </c>
      <c r="F204" s="22">
        <v>0</v>
      </c>
      <c r="G204" s="69" t="s">
        <v>15</v>
      </c>
      <c r="H204" s="24"/>
      <c r="I204" s="67"/>
      <c r="J204" s="68"/>
      <c r="K204" s="68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</row>
    <row r="205" spans="1:36" s="23" customFormat="1" ht="71.25" customHeight="1" x14ac:dyDescent="0.25">
      <c r="A205" s="73"/>
      <c r="B205" s="73"/>
      <c r="C205" s="50" t="s">
        <v>4</v>
      </c>
      <c r="D205" s="22">
        <v>4222084.1900000004</v>
      </c>
      <c r="E205" s="22">
        <v>0</v>
      </c>
      <c r="F205" s="22">
        <v>0</v>
      </c>
      <c r="G205" s="70"/>
      <c r="H205" s="24"/>
      <c r="I205" s="67"/>
      <c r="J205" s="68"/>
      <c r="K205" s="68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</row>
    <row r="206" spans="1:36" s="23" customFormat="1" ht="39" customHeight="1" x14ac:dyDescent="0.25">
      <c r="A206" s="73"/>
      <c r="B206" s="73"/>
      <c r="C206" s="50" t="s">
        <v>5</v>
      </c>
      <c r="D206" s="22">
        <v>0</v>
      </c>
      <c r="E206" s="22">
        <v>0</v>
      </c>
      <c r="F206" s="22">
        <v>0</v>
      </c>
      <c r="G206" s="70"/>
      <c r="H206" s="24"/>
      <c r="I206" s="67"/>
      <c r="J206" s="68"/>
      <c r="K206" s="68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</row>
    <row r="207" spans="1:36" s="23" customFormat="1" ht="42" customHeight="1" x14ac:dyDescent="0.25">
      <c r="A207" s="74"/>
      <c r="B207" s="74"/>
      <c r="C207" s="50" t="s">
        <v>6</v>
      </c>
      <c r="D207" s="22">
        <f>D204+D205+D206</f>
        <v>60315488.449999996</v>
      </c>
      <c r="E207" s="22">
        <f t="shared" ref="E207:F207" si="32">E204+E205+E206</f>
        <v>0</v>
      </c>
      <c r="F207" s="22">
        <f t="shared" si="32"/>
        <v>0</v>
      </c>
      <c r="G207" s="71"/>
      <c r="H207" s="24"/>
      <c r="I207" s="67"/>
      <c r="J207" s="68"/>
      <c r="K207" s="68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</row>
    <row r="208" spans="1:36" s="20" customFormat="1" ht="23.25" customHeight="1" x14ac:dyDescent="0.25">
      <c r="A208" s="96" t="s">
        <v>104</v>
      </c>
      <c r="B208" s="110" t="s">
        <v>12</v>
      </c>
      <c r="C208" s="16" t="s">
        <v>3</v>
      </c>
      <c r="D208" s="19">
        <f>D212+D216+D224+D228+D232+D236+D240+D220</f>
        <v>14683584</v>
      </c>
      <c r="E208" s="19">
        <f t="shared" ref="E208:F208" si="33">E212+E216+E224+E228+E232+E236+E240+E220</f>
        <v>12241628</v>
      </c>
      <c r="F208" s="19">
        <f t="shared" si="33"/>
        <v>12426828</v>
      </c>
      <c r="G208" s="102"/>
    </row>
    <row r="209" spans="1:36" s="20" customFormat="1" ht="21.75" customHeight="1" x14ac:dyDescent="0.25">
      <c r="A209" s="97"/>
      <c r="B209" s="110"/>
      <c r="C209" s="16" t="s">
        <v>4</v>
      </c>
      <c r="D209" s="19">
        <f>D213+D217+D225+D229+D233+D237+D241</f>
        <v>1461836.45</v>
      </c>
      <c r="E209" s="19">
        <f t="shared" ref="E209:F209" si="34">E213+E217+E225+E233+E237+E241</f>
        <v>1404006.3999999999</v>
      </c>
      <c r="F209" s="19">
        <f t="shared" si="34"/>
        <v>1404006.3999999999</v>
      </c>
      <c r="G209" s="102"/>
    </row>
    <row r="210" spans="1:36" s="20" customFormat="1" ht="32.25" customHeight="1" x14ac:dyDescent="0.25">
      <c r="A210" s="97"/>
      <c r="B210" s="110"/>
      <c r="C210" s="16" t="s">
        <v>5</v>
      </c>
      <c r="D210" s="19">
        <f>D214+D218+D226+D234+D238+D242</f>
        <v>0</v>
      </c>
      <c r="E210" s="19">
        <f t="shared" ref="E210:F210" si="35">E214+E218+E226+E234+E238+E242</f>
        <v>0</v>
      </c>
      <c r="F210" s="19">
        <f t="shared" si="35"/>
        <v>0</v>
      </c>
      <c r="G210" s="102"/>
    </row>
    <row r="211" spans="1:36" s="20" customFormat="1" ht="37.5" customHeight="1" x14ac:dyDescent="0.25">
      <c r="A211" s="98"/>
      <c r="B211" s="110"/>
      <c r="C211" s="16" t="s">
        <v>7</v>
      </c>
      <c r="D211" s="19">
        <f>D208+D209+D210</f>
        <v>16145420.449999999</v>
      </c>
      <c r="E211" s="19">
        <f>E208+E209+E210</f>
        <v>13645634.4</v>
      </c>
      <c r="F211" s="19">
        <f>F208+F209+F210</f>
        <v>13830834.4</v>
      </c>
      <c r="G211" s="102"/>
    </row>
    <row r="212" spans="1:36" s="23" customFormat="1" ht="42.75" customHeight="1" x14ac:dyDescent="0.25">
      <c r="A212" s="72" t="s">
        <v>102</v>
      </c>
      <c r="B212" s="95" t="s">
        <v>12</v>
      </c>
      <c r="C212" s="12" t="s">
        <v>3</v>
      </c>
      <c r="D212" s="22">
        <v>0</v>
      </c>
      <c r="E212" s="22">
        <v>0</v>
      </c>
      <c r="F212" s="22">
        <v>0</v>
      </c>
      <c r="G212" s="103" t="s">
        <v>26</v>
      </c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</row>
    <row r="213" spans="1:36" s="23" customFormat="1" ht="27" customHeight="1" x14ac:dyDescent="0.25">
      <c r="A213" s="73"/>
      <c r="B213" s="95"/>
      <c r="C213" s="12" t="s">
        <v>4</v>
      </c>
      <c r="D213" s="56">
        <v>1234518.05</v>
      </c>
      <c r="E213" s="26">
        <v>1176688</v>
      </c>
      <c r="F213" s="26">
        <v>1176688</v>
      </c>
      <c r="G213" s="103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</row>
    <row r="214" spans="1:36" s="23" customFormat="1" ht="30.75" customHeight="1" x14ac:dyDescent="0.25">
      <c r="A214" s="73"/>
      <c r="B214" s="95"/>
      <c r="C214" s="12" t="s">
        <v>5</v>
      </c>
      <c r="D214" s="22">
        <v>0</v>
      </c>
      <c r="E214" s="22">
        <v>0</v>
      </c>
      <c r="F214" s="22">
        <v>0</v>
      </c>
      <c r="G214" s="103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</row>
    <row r="215" spans="1:36" s="23" customFormat="1" ht="30.75" customHeight="1" x14ac:dyDescent="0.25">
      <c r="A215" s="74"/>
      <c r="B215" s="95"/>
      <c r="C215" s="12" t="s">
        <v>7</v>
      </c>
      <c r="D215" s="22">
        <f>D212+D213+D214</f>
        <v>1234518.05</v>
      </c>
      <c r="E215" s="22">
        <f>E212+E213+E214</f>
        <v>1176688</v>
      </c>
      <c r="F215" s="22">
        <f>F212+F213+F214</f>
        <v>1176688</v>
      </c>
      <c r="G215" s="103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</row>
    <row r="216" spans="1:36" s="23" customFormat="1" ht="20.25" customHeight="1" x14ac:dyDescent="0.25">
      <c r="A216" s="72" t="s">
        <v>25</v>
      </c>
      <c r="B216" s="95" t="s">
        <v>12</v>
      </c>
      <c r="C216" s="12" t="s">
        <v>3</v>
      </c>
      <c r="D216" s="26">
        <v>57200</v>
      </c>
      <c r="E216" s="26">
        <v>57200</v>
      </c>
      <c r="F216" s="26">
        <v>57200</v>
      </c>
      <c r="G216" s="81" t="s">
        <v>29</v>
      </c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</row>
    <row r="217" spans="1:36" s="23" customFormat="1" ht="19.5" customHeight="1" x14ac:dyDescent="0.25">
      <c r="A217" s="73"/>
      <c r="B217" s="95"/>
      <c r="C217" s="12" t="s">
        <v>4</v>
      </c>
      <c r="D217" s="22">
        <v>0</v>
      </c>
      <c r="E217" s="22">
        <v>0</v>
      </c>
      <c r="F217" s="22">
        <v>0</v>
      </c>
      <c r="G217" s="82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4"/>
    </row>
    <row r="218" spans="1:36" s="23" customFormat="1" ht="29.25" customHeight="1" x14ac:dyDescent="0.25">
      <c r="A218" s="73"/>
      <c r="B218" s="95"/>
      <c r="C218" s="12" t="s">
        <v>5</v>
      </c>
      <c r="D218" s="22">
        <v>0</v>
      </c>
      <c r="E218" s="22">
        <v>0</v>
      </c>
      <c r="F218" s="22">
        <v>0</v>
      </c>
      <c r="G218" s="82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</row>
    <row r="219" spans="1:36" s="23" customFormat="1" ht="31.5" customHeight="1" x14ac:dyDescent="0.25">
      <c r="A219" s="74"/>
      <c r="B219" s="95"/>
      <c r="C219" s="12" t="s">
        <v>7</v>
      </c>
      <c r="D219" s="22">
        <f>D216+D217+D218</f>
        <v>57200</v>
      </c>
      <c r="E219" s="22">
        <f>E216+E217+E218</f>
        <v>57200</v>
      </c>
      <c r="F219" s="22">
        <f>F216+F217+F218</f>
        <v>57200</v>
      </c>
      <c r="G219" s="83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4"/>
    </row>
    <row r="220" spans="1:36" s="23" customFormat="1" ht="65.25" customHeight="1" x14ac:dyDescent="0.25">
      <c r="A220" s="145" t="s">
        <v>88</v>
      </c>
      <c r="B220" s="95" t="s">
        <v>12</v>
      </c>
      <c r="C220" s="12" t="s">
        <v>3</v>
      </c>
      <c r="D220" s="22">
        <v>842480</v>
      </c>
      <c r="E220" s="22">
        <v>842480</v>
      </c>
      <c r="F220" s="22">
        <v>842480</v>
      </c>
      <c r="G220" s="30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4"/>
    </row>
    <row r="221" spans="1:36" s="23" customFormat="1" ht="65.25" customHeight="1" x14ac:dyDescent="0.25">
      <c r="A221" s="146"/>
      <c r="B221" s="95"/>
      <c r="C221" s="12" t="s">
        <v>4</v>
      </c>
      <c r="D221" s="22">
        <v>0</v>
      </c>
      <c r="E221" s="22">
        <v>0</v>
      </c>
      <c r="F221" s="22">
        <v>0</v>
      </c>
      <c r="G221" s="30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  <c r="AG221" s="24"/>
      <c r="AH221" s="24"/>
      <c r="AI221" s="24"/>
      <c r="AJ221" s="24"/>
    </row>
    <row r="222" spans="1:36" s="23" customFormat="1" ht="65.25" customHeight="1" x14ac:dyDescent="0.25">
      <c r="A222" s="146"/>
      <c r="B222" s="95"/>
      <c r="C222" s="12" t="s">
        <v>5</v>
      </c>
      <c r="D222" s="22">
        <v>0</v>
      </c>
      <c r="E222" s="22">
        <v>0</v>
      </c>
      <c r="F222" s="22">
        <v>0</v>
      </c>
      <c r="G222" s="93" t="s">
        <v>14</v>
      </c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4"/>
    </row>
    <row r="223" spans="1:36" s="23" customFormat="1" ht="50.25" customHeight="1" x14ac:dyDescent="0.25">
      <c r="A223" s="147"/>
      <c r="B223" s="95"/>
      <c r="C223" s="12" t="s">
        <v>7</v>
      </c>
      <c r="D223" s="22">
        <f>D220+D221+D222</f>
        <v>842480</v>
      </c>
      <c r="E223" s="22">
        <f t="shared" ref="E223:F223" si="36">E220+E221+E222</f>
        <v>842480</v>
      </c>
      <c r="F223" s="22">
        <f t="shared" si="36"/>
        <v>842480</v>
      </c>
      <c r="G223" s="93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F223" s="24"/>
      <c r="AG223" s="24"/>
      <c r="AH223" s="24"/>
      <c r="AI223" s="24"/>
      <c r="AJ223" s="24"/>
    </row>
    <row r="224" spans="1:36" s="23" customFormat="1" ht="105.75" customHeight="1" x14ac:dyDescent="0.25">
      <c r="A224" s="72" t="s">
        <v>87</v>
      </c>
      <c r="B224" s="95" t="s">
        <v>12</v>
      </c>
      <c r="C224" s="12" t="s">
        <v>3</v>
      </c>
      <c r="D224" s="36">
        <v>4173120</v>
      </c>
      <c r="E224" s="36">
        <v>4394920</v>
      </c>
      <c r="F224" s="36">
        <v>4580120</v>
      </c>
      <c r="G224" s="93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4"/>
      <c r="AG224" s="24"/>
      <c r="AH224" s="24"/>
      <c r="AI224" s="24"/>
      <c r="AJ224" s="24"/>
    </row>
    <row r="225" spans="1:36" s="23" customFormat="1" ht="78" customHeight="1" x14ac:dyDescent="0.25">
      <c r="A225" s="73"/>
      <c r="B225" s="95"/>
      <c r="C225" s="12" t="s">
        <v>4</v>
      </c>
      <c r="D225" s="22">
        <v>0</v>
      </c>
      <c r="E225" s="22">
        <v>0</v>
      </c>
      <c r="F225" s="22">
        <v>0</v>
      </c>
      <c r="G225" s="93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4"/>
      <c r="AG225" s="24"/>
      <c r="AH225" s="24"/>
      <c r="AI225" s="24"/>
      <c r="AJ225" s="24"/>
    </row>
    <row r="226" spans="1:36" s="23" customFormat="1" ht="53.25" customHeight="1" x14ac:dyDescent="0.25">
      <c r="A226" s="73"/>
      <c r="B226" s="95"/>
      <c r="C226" s="12" t="s">
        <v>5</v>
      </c>
      <c r="D226" s="22">
        <v>0</v>
      </c>
      <c r="E226" s="22">
        <v>0</v>
      </c>
      <c r="F226" s="22">
        <v>0</v>
      </c>
      <c r="G226" s="93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4"/>
    </row>
    <row r="227" spans="1:36" s="23" customFormat="1" ht="45.75" customHeight="1" x14ac:dyDescent="0.25">
      <c r="A227" s="74"/>
      <c r="B227" s="95"/>
      <c r="C227" s="12" t="s">
        <v>7</v>
      </c>
      <c r="D227" s="22">
        <f>D224+D225+D226</f>
        <v>4173120</v>
      </c>
      <c r="E227" s="22">
        <f>E224+E225+E226</f>
        <v>4394920</v>
      </c>
      <c r="F227" s="22">
        <f>F224+F225+F226</f>
        <v>4580120</v>
      </c>
      <c r="G227" s="9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  <c r="AG227" s="24"/>
      <c r="AH227" s="24"/>
      <c r="AI227" s="24"/>
      <c r="AJ227" s="24"/>
    </row>
    <row r="228" spans="1:36" s="23" customFormat="1" ht="24" customHeight="1" x14ac:dyDescent="0.25">
      <c r="A228" s="72" t="s">
        <v>136</v>
      </c>
      <c r="B228" s="95" t="s">
        <v>12</v>
      </c>
      <c r="C228" s="65" t="s">
        <v>3</v>
      </c>
      <c r="D228" s="22">
        <v>4785000</v>
      </c>
      <c r="E228" s="22">
        <v>0</v>
      </c>
      <c r="F228" s="22">
        <v>0</v>
      </c>
      <c r="G228" s="81" t="s">
        <v>28</v>
      </c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4"/>
      <c r="AG228" s="24"/>
      <c r="AH228" s="24"/>
      <c r="AI228" s="24"/>
      <c r="AJ228" s="24"/>
    </row>
    <row r="229" spans="1:36" s="23" customFormat="1" ht="18.75" customHeight="1" x14ac:dyDescent="0.25">
      <c r="A229" s="73"/>
      <c r="B229" s="95"/>
      <c r="C229" s="65" t="s">
        <v>4</v>
      </c>
      <c r="D229" s="22">
        <v>0</v>
      </c>
      <c r="E229" s="22">
        <v>0</v>
      </c>
      <c r="F229" s="22">
        <v>0</v>
      </c>
      <c r="G229" s="82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F229" s="24"/>
      <c r="AG229" s="24"/>
      <c r="AH229" s="24"/>
      <c r="AI229" s="24"/>
      <c r="AJ229" s="24"/>
    </row>
    <row r="230" spans="1:36" s="23" customFormat="1" ht="23.25" customHeight="1" x14ac:dyDescent="0.25">
      <c r="A230" s="73"/>
      <c r="B230" s="95"/>
      <c r="C230" s="65" t="s">
        <v>5</v>
      </c>
      <c r="D230" s="22">
        <v>0</v>
      </c>
      <c r="E230" s="22">
        <v>0</v>
      </c>
      <c r="F230" s="22">
        <v>0</v>
      </c>
      <c r="G230" s="82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F230" s="24"/>
      <c r="AG230" s="24"/>
      <c r="AH230" s="24"/>
      <c r="AI230" s="24"/>
      <c r="AJ230" s="24"/>
    </row>
    <row r="231" spans="1:36" s="23" customFormat="1" ht="93.75" customHeight="1" x14ac:dyDescent="0.25">
      <c r="A231" s="74"/>
      <c r="B231" s="95"/>
      <c r="C231" s="65" t="s">
        <v>7</v>
      </c>
      <c r="D231" s="22">
        <f>D228+D229+D230</f>
        <v>4785000</v>
      </c>
      <c r="E231" s="22">
        <f t="shared" ref="E231:F231" si="37">E228+E229+E230</f>
        <v>0</v>
      </c>
      <c r="F231" s="22">
        <f t="shared" si="37"/>
        <v>0</v>
      </c>
      <c r="G231" s="83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F231" s="24"/>
      <c r="AG231" s="24"/>
      <c r="AH231" s="24"/>
      <c r="AI231" s="24"/>
      <c r="AJ231" s="24"/>
    </row>
    <row r="232" spans="1:36" s="23" customFormat="1" ht="29.25" customHeight="1" x14ac:dyDescent="0.25">
      <c r="A232" s="72" t="s">
        <v>24</v>
      </c>
      <c r="B232" s="95" t="s">
        <v>12</v>
      </c>
      <c r="C232" s="12" t="s">
        <v>3</v>
      </c>
      <c r="D232" s="36">
        <v>4228488</v>
      </c>
      <c r="E232" s="36">
        <v>6342732</v>
      </c>
      <c r="F232" s="36">
        <v>6342732</v>
      </c>
      <c r="G232" s="81" t="s">
        <v>28</v>
      </c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D232" s="24"/>
      <c r="AE232" s="24"/>
      <c r="AF232" s="24"/>
      <c r="AG232" s="24"/>
      <c r="AH232" s="24"/>
      <c r="AI232" s="24"/>
      <c r="AJ232" s="24"/>
    </row>
    <row r="233" spans="1:36" s="23" customFormat="1" ht="28.5" customHeight="1" x14ac:dyDescent="0.25">
      <c r="A233" s="73"/>
      <c r="B233" s="95"/>
      <c r="C233" s="12" t="s">
        <v>4</v>
      </c>
      <c r="D233" s="22">
        <v>0</v>
      </c>
      <c r="E233" s="22">
        <v>0</v>
      </c>
      <c r="F233" s="22">
        <v>0</v>
      </c>
      <c r="G233" s="82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F233" s="24"/>
      <c r="AG233" s="24"/>
      <c r="AH233" s="24"/>
      <c r="AI233" s="24"/>
      <c r="AJ233" s="24"/>
    </row>
    <row r="234" spans="1:36" s="23" customFormat="1" ht="36" customHeight="1" x14ac:dyDescent="0.25">
      <c r="A234" s="73"/>
      <c r="B234" s="95"/>
      <c r="C234" s="12" t="s">
        <v>5</v>
      </c>
      <c r="D234" s="22">
        <v>0</v>
      </c>
      <c r="E234" s="22">
        <v>0</v>
      </c>
      <c r="F234" s="22">
        <v>0</v>
      </c>
      <c r="G234" s="82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D234" s="24"/>
      <c r="AE234" s="24"/>
      <c r="AF234" s="24"/>
      <c r="AG234" s="24"/>
      <c r="AH234" s="24"/>
      <c r="AI234" s="24"/>
      <c r="AJ234" s="24"/>
    </row>
    <row r="235" spans="1:36" s="23" customFormat="1" ht="30.75" customHeight="1" x14ac:dyDescent="0.25">
      <c r="A235" s="74"/>
      <c r="B235" s="95"/>
      <c r="C235" s="12" t="s">
        <v>7</v>
      </c>
      <c r="D235" s="22">
        <f>D232+D233+D234</f>
        <v>4228488</v>
      </c>
      <c r="E235" s="22">
        <f>E232+E233+E234</f>
        <v>6342732</v>
      </c>
      <c r="F235" s="22">
        <f>F232+F233+F234</f>
        <v>6342732</v>
      </c>
      <c r="G235" s="83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F235" s="24"/>
      <c r="AG235" s="24"/>
      <c r="AH235" s="24"/>
      <c r="AI235" s="24"/>
      <c r="AJ235" s="24"/>
    </row>
    <row r="236" spans="1:36" s="23" customFormat="1" ht="84" customHeight="1" x14ac:dyDescent="0.25">
      <c r="A236" s="72" t="s">
        <v>111</v>
      </c>
      <c r="B236" s="95" t="s">
        <v>12</v>
      </c>
      <c r="C236" s="12" t="s">
        <v>3</v>
      </c>
      <c r="D236" s="26">
        <v>29000</v>
      </c>
      <c r="E236" s="26">
        <v>36000</v>
      </c>
      <c r="F236" s="26">
        <v>36000</v>
      </c>
      <c r="G236" s="81" t="s">
        <v>26</v>
      </c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F236" s="24"/>
      <c r="AG236" s="24"/>
      <c r="AH236" s="24"/>
      <c r="AI236" s="24"/>
      <c r="AJ236" s="24"/>
    </row>
    <row r="237" spans="1:36" s="23" customFormat="1" ht="71.25" customHeight="1" x14ac:dyDescent="0.25">
      <c r="A237" s="73"/>
      <c r="B237" s="95"/>
      <c r="C237" s="12" t="s">
        <v>4</v>
      </c>
      <c r="D237" s="26">
        <v>0</v>
      </c>
      <c r="E237" s="26">
        <v>0</v>
      </c>
      <c r="F237" s="26">
        <v>0</v>
      </c>
      <c r="G237" s="82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F237" s="24"/>
      <c r="AG237" s="24"/>
      <c r="AH237" s="24"/>
      <c r="AI237" s="24"/>
      <c r="AJ237" s="24"/>
    </row>
    <row r="238" spans="1:36" s="23" customFormat="1" ht="88.5" customHeight="1" x14ac:dyDescent="0.25">
      <c r="A238" s="73"/>
      <c r="B238" s="95"/>
      <c r="C238" s="12" t="s">
        <v>5</v>
      </c>
      <c r="D238" s="22">
        <v>0</v>
      </c>
      <c r="E238" s="22">
        <v>0</v>
      </c>
      <c r="F238" s="22">
        <v>0</v>
      </c>
      <c r="G238" s="82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D238" s="24"/>
      <c r="AE238" s="24"/>
      <c r="AF238" s="24"/>
      <c r="AG238" s="24"/>
      <c r="AH238" s="24"/>
      <c r="AI238" s="24"/>
      <c r="AJ238" s="24"/>
    </row>
    <row r="239" spans="1:36" s="23" customFormat="1" ht="54.75" customHeight="1" x14ac:dyDescent="0.25">
      <c r="A239" s="74"/>
      <c r="B239" s="95"/>
      <c r="C239" s="13" t="s">
        <v>7</v>
      </c>
      <c r="D239" s="27">
        <f>D236+D237+D238</f>
        <v>29000</v>
      </c>
      <c r="E239" s="27">
        <f>E236+E237+E238</f>
        <v>36000</v>
      </c>
      <c r="F239" s="27">
        <f>F236+F237+F238</f>
        <v>36000</v>
      </c>
      <c r="G239" s="83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F239" s="24"/>
      <c r="AG239" s="24"/>
      <c r="AH239" s="24"/>
      <c r="AI239" s="24"/>
      <c r="AJ239" s="24"/>
    </row>
    <row r="240" spans="1:36" s="23" customFormat="1" ht="17.25" customHeight="1" x14ac:dyDescent="0.25">
      <c r="A240" s="72" t="s">
        <v>135</v>
      </c>
      <c r="B240" s="95" t="s">
        <v>12</v>
      </c>
      <c r="C240" s="12" t="s">
        <v>3</v>
      </c>
      <c r="D240" s="22">
        <f>188307.41+379988.59</f>
        <v>568296</v>
      </c>
      <c r="E240" s="22">
        <f t="shared" ref="E240:F240" si="38">188307.41+379988.59</f>
        <v>568296</v>
      </c>
      <c r="F240" s="22">
        <f t="shared" si="38"/>
        <v>568296</v>
      </c>
      <c r="G240" s="81" t="s">
        <v>27</v>
      </c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24"/>
      <c r="AF240" s="24"/>
      <c r="AG240" s="24"/>
      <c r="AH240" s="24"/>
      <c r="AI240" s="24"/>
      <c r="AJ240" s="24"/>
    </row>
    <row r="241" spans="1:36" s="23" customFormat="1" ht="15" customHeight="1" x14ac:dyDescent="0.25">
      <c r="A241" s="73"/>
      <c r="B241" s="95"/>
      <c r="C241" s="12" t="s">
        <v>4</v>
      </c>
      <c r="D241" s="22">
        <v>227318.39999999999</v>
      </c>
      <c r="E241" s="22">
        <v>227318.39999999999</v>
      </c>
      <c r="F241" s="22">
        <v>227318.39999999999</v>
      </c>
      <c r="G241" s="82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F241" s="24"/>
      <c r="AG241" s="24"/>
      <c r="AH241" s="24"/>
      <c r="AI241" s="24"/>
      <c r="AJ241" s="24"/>
    </row>
    <row r="242" spans="1:36" s="23" customFormat="1" ht="32.25" customHeight="1" x14ac:dyDescent="0.25">
      <c r="A242" s="73"/>
      <c r="B242" s="95"/>
      <c r="C242" s="12" t="s">
        <v>5</v>
      </c>
      <c r="D242" s="22">
        <v>0</v>
      </c>
      <c r="E242" s="22">
        <v>0</v>
      </c>
      <c r="F242" s="22">
        <v>0</v>
      </c>
      <c r="G242" s="82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D242" s="24"/>
      <c r="AE242" s="24"/>
      <c r="AF242" s="24"/>
      <c r="AG242" s="24"/>
      <c r="AH242" s="24"/>
      <c r="AI242" s="24"/>
      <c r="AJ242" s="24"/>
    </row>
    <row r="243" spans="1:36" s="23" customFormat="1" ht="47.25" customHeight="1" x14ac:dyDescent="0.25">
      <c r="A243" s="74"/>
      <c r="B243" s="95"/>
      <c r="C243" s="13" t="s">
        <v>7</v>
      </c>
      <c r="D243" s="27">
        <f>D240+D241+D242</f>
        <v>795614.4</v>
      </c>
      <c r="E243" s="27">
        <f>E240+E241+E242</f>
        <v>795614.4</v>
      </c>
      <c r="F243" s="27">
        <f>F240+F241+F242</f>
        <v>795614.4</v>
      </c>
      <c r="G243" s="83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F243" s="24"/>
      <c r="AG243" s="24"/>
      <c r="AH243" s="24"/>
      <c r="AI243" s="24"/>
      <c r="AJ243" s="24"/>
    </row>
    <row r="244" spans="1:36" s="23" customFormat="1" ht="18" customHeight="1" x14ac:dyDescent="0.25">
      <c r="A244" s="96" t="s">
        <v>119</v>
      </c>
      <c r="B244" s="114" t="s">
        <v>12</v>
      </c>
      <c r="C244" s="11" t="s">
        <v>3</v>
      </c>
      <c r="D244" s="19">
        <f>D248+D256+D260</f>
        <v>38884</v>
      </c>
      <c r="E244" s="19">
        <f t="shared" ref="E244:F244" si="39">E248+E256+E260</f>
        <v>38884</v>
      </c>
      <c r="F244" s="19">
        <f t="shared" si="39"/>
        <v>37334</v>
      </c>
      <c r="G244" s="102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  <c r="AD244" s="24"/>
      <c r="AE244" s="24"/>
      <c r="AF244" s="24"/>
      <c r="AG244" s="24"/>
      <c r="AH244" s="24"/>
      <c r="AI244" s="24"/>
      <c r="AJ244" s="24"/>
    </row>
    <row r="245" spans="1:36" s="23" customFormat="1" ht="16.5" customHeight="1" x14ac:dyDescent="0.25">
      <c r="A245" s="97"/>
      <c r="B245" s="114"/>
      <c r="C245" s="11" t="s">
        <v>4</v>
      </c>
      <c r="D245" s="19">
        <f>D249+D257+D261+D253</f>
        <v>23008150.75</v>
      </c>
      <c r="E245" s="19">
        <f t="shared" ref="E245:F245" si="40">E249+E257+E261</f>
        <v>11280332.75</v>
      </c>
      <c r="F245" s="19">
        <f t="shared" si="40"/>
        <v>11280216.09</v>
      </c>
      <c r="G245" s="102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F245" s="24"/>
      <c r="AG245" s="24"/>
      <c r="AH245" s="24"/>
      <c r="AI245" s="24"/>
      <c r="AJ245" s="24"/>
    </row>
    <row r="246" spans="1:36" s="23" customFormat="1" ht="33" customHeight="1" x14ac:dyDescent="0.25">
      <c r="A246" s="97"/>
      <c r="B246" s="114"/>
      <c r="C246" s="11" t="s">
        <v>5</v>
      </c>
      <c r="D246" s="19">
        <f>D250+D258+D262</f>
        <v>0</v>
      </c>
      <c r="E246" s="19">
        <f t="shared" ref="E246:F246" si="41">E250+E258+E262</f>
        <v>0</v>
      </c>
      <c r="F246" s="19">
        <f t="shared" si="41"/>
        <v>0</v>
      </c>
      <c r="G246" s="102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F246" s="24"/>
      <c r="AG246" s="24"/>
      <c r="AH246" s="24"/>
      <c r="AI246" s="24"/>
      <c r="AJ246" s="24"/>
    </row>
    <row r="247" spans="1:36" s="23" customFormat="1" ht="30.75" customHeight="1" x14ac:dyDescent="0.25">
      <c r="A247" s="98"/>
      <c r="B247" s="114"/>
      <c r="C247" s="11" t="s">
        <v>7</v>
      </c>
      <c r="D247" s="19">
        <f>D244+D245+D246</f>
        <v>23047034.75</v>
      </c>
      <c r="E247" s="19">
        <f>E244+E245+E246</f>
        <v>11319216.75</v>
      </c>
      <c r="F247" s="19">
        <f>F244+F245+F246</f>
        <v>11317550.09</v>
      </c>
      <c r="G247" s="102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  <c r="AD247" s="24"/>
      <c r="AE247" s="24"/>
      <c r="AF247" s="24"/>
      <c r="AG247" s="24"/>
      <c r="AH247" s="24"/>
      <c r="AI247" s="24"/>
      <c r="AJ247" s="24"/>
    </row>
    <row r="248" spans="1:36" s="23" customFormat="1" ht="18.75" customHeight="1" x14ac:dyDescent="0.25">
      <c r="A248" s="72" t="s">
        <v>43</v>
      </c>
      <c r="B248" s="95" t="s">
        <v>70</v>
      </c>
      <c r="C248" s="12" t="s">
        <v>3</v>
      </c>
      <c r="D248" s="22">
        <v>0</v>
      </c>
      <c r="E248" s="22">
        <v>0</v>
      </c>
      <c r="F248" s="22">
        <v>0</v>
      </c>
      <c r="G248" s="103" t="s">
        <v>50</v>
      </c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F248" s="24"/>
      <c r="AG248" s="24"/>
      <c r="AH248" s="24"/>
      <c r="AI248" s="24"/>
      <c r="AJ248" s="24"/>
    </row>
    <row r="249" spans="1:36" s="23" customFormat="1" ht="18.75" customHeight="1" x14ac:dyDescent="0.25">
      <c r="A249" s="73"/>
      <c r="B249" s="95"/>
      <c r="C249" s="12" t="s">
        <v>4</v>
      </c>
      <c r="D249" s="26">
        <v>9479249</v>
      </c>
      <c r="E249" s="38">
        <v>9186101</v>
      </c>
      <c r="F249" s="38">
        <v>9186101</v>
      </c>
      <c r="G249" s="103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F249" s="24"/>
      <c r="AG249" s="24"/>
      <c r="AH249" s="24"/>
      <c r="AI249" s="24"/>
      <c r="AJ249" s="24"/>
    </row>
    <row r="250" spans="1:36" s="23" customFormat="1" ht="29.25" customHeight="1" x14ac:dyDescent="0.25">
      <c r="A250" s="73"/>
      <c r="B250" s="95"/>
      <c r="C250" s="12" t="s">
        <v>5</v>
      </c>
      <c r="D250" s="22">
        <v>0</v>
      </c>
      <c r="E250" s="22">
        <v>0</v>
      </c>
      <c r="F250" s="22">
        <v>0</v>
      </c>
      <c r="G250" s="103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D250" s="24"/>
      <c r="AE250" s="24"/>
      <c r="AF250" s="24"/>
      <c r="AG250" s="24"/>
      <c r="AH250" s="24"/>
      <c r="AI250" s="24"/>
      <c r="AJ250" s="24"/>
    </row>
    <row r="251" spans="1:36" s="23" customFormat="1" ht="29.25" customHeight="1" x14ac:dyDescent="0.25">
      <c r="A251" s="74"/>
      <c r="B251" s="95"/>
      <c r="C251" s="12" t="s">
        <v>7</v>
      </c>
      <c r="D251" s="22">
        <f>D248+D249+D250</f>
        <v>9479249</v>
      </c>
      <c r="E251" s="22">
        <f>E248+E249+E250</f>
        <v>9186101</v>
      </c>
      <c r="F251" s="22">
        <f>F248+F249+F250</f>
        <v>9186101</v>
      </c>
      <c r="G251" s="103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F251" s="24"/>
      <c r="AG251" s="24"/>
      <c r="AH251" s="24"/>
      <c r="AI251" s="24"/>
      <c r="AJ251" s="24"/>
    </row>
    <row r="252" spans="1:36" s="23" customFormat="1" ht="23.25" customHeight="1" x14ac:dyDescent="0.25">
      <c r="A252" s="87" t="s">
        <v>130</v>
      </c>
      <c r="B252" s="119" t="s">
        <v>70</v>
      </c>
      <c r="C252" s="59" t="s">
        <v>3</v>
      </c>
      <c r="D252" s="22">
        <v>0</v>
      </c>
      <c r="E252" s="22">
        <v>0</v>
      </c>
      <c r="F252" s="22">
        <v>0</v>
      </c>
      <c r="G252" s="107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  <c r="AD252" s="24"/>
      <c r="AE252" s="24"/>
      <c r="AF252" s="24"/>
      <c r="AG252" s="24"/>
      <c r="AH252" s="24"/>
      <c r="AI252" s="24"/>
      <c r="AJ252" s="24"/>
    </row>
    <row r="253" spans="1:36" s="23" customFormat="1" ht="18" customHeight="1" x14ac:dyDescent="0.25">
      <c r="A253" s="88"/>
      <c r="B253" s="119"/>
      <c r="C253" s="59" t="s">
        <v>4</v>
      </c>
      <c r="D253" s="22">
        <v>11023570</v>
      </c>
      <c r="E253" s="22">
        <v>0</v>
      </c>
      <c r="F253" s="22">
        <v>0</v>
      </c>
      <c r="G253" s="108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D253" s="24"/>
      <c r="AE253" s="24"/>
      <c r="AF253" s="24"/>
      <c r="AG253" s="24"/>
      <c r="AH253" s="24"/>
      <c r="AI253" s="24"/>
      <c r="AJ253" s="24"/>
    </row>
    <row r="254" spans="1:36" s="23" customFormat="1" ht="29.25" customHeight="1" x14ac:dyDescent="0.25">
      <c r="A254" s="88"/>
      <c r="B254" s="119"/>
      <c r="C254" s="59" t="s">
        <v>5</v>
      </c>
      <c r="D254" s="22">
        <v>0</v>
      </c>
      <c r="E254" s="22">
        <v>0</v>
      </c>
      <c r="F254" s="22">
        <v>0</v>
      </c>
      <c r="G254" s="108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F254" s="24"/>
      <c r="AG254" s="24"/>
      <c r="AH254" s="24"/>
      <c r="AI254" s="24"/>
      <c r="AJ254" s="24"/>
    </row>
    <row r="255" spans="1:36" s="23" customFormat="1" ht="29.25" customHeight="1" x14ac:dyDescent="0.25">
      <c r="A255" s="89"/>
      <c r="B255" s="119"/>
      <c r="C255" s="59" t="s">
        <v>7</v>
      </c>
      <c r="D255" s="22">
        <f>D252+D253+D254</f>
        <v>11023570</v>
      </c>
      <c r="E255" s="22">
        <f>E252+E253+E254</f>
        <v>0</v>
      </c>
      <c r="F255" s="22">
        <f>F252+F253+F254</f>
        <v>0</v>
      </c>
      <c r="G255" s="109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  <c r="AD255" s="24"/>
      <c r="AE255" s="24"/>
      <c r="AF255" s="24"/>
      <c r="AG255" s="24"/>
      <c r="AH255" s="24"/>
      <c r="AI255" s="24"/>
      <c r="AJ255" s="24"/>
    </row>
    <row r="256" spans="1:36" s="23" customFormat="1" ht="18" customHeight="1" x14ac:dyDescent="0.25">
      <c r="A256" s="72" t="s">
        <v>44</v>
      </c>
      <c r="B256" s="95" t="s">
        <v>56</v>
      </c>
      <c r="C256" s="12" t="s">
        <v>3</v>
      </c>
      <c r="D256" s="22">
        <v>0</v>
      </c>
      <c r="E256" s="22">
        <v>0</v>
      </c>
      <c r="F256" s="22">
        <v>0</v>
      </c>
      <c r="G256" s="103" t="s">
        <v>51</v>
      </c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F256" s="24"/>
      <c r="AG256" s="24"/>
      <c r="AH256" s="24"/>
      <c r="AI256" s="24"/>
      <c r="AJ256" s="24"/>
    </row>
    <row r="257" spans="1:80" s="23" customFormat="1" ht="19.5" customHeight="1" x14ac:dyDescent="0.25">
      <c r="A257" s="73"/>
      <c r="B257" s="95"/>
      <c r="C257" s="12" t="s">
        <v>4</v>
      </c>
      <c r="D257" s="56">
        <v>2502405</v>
      </c>
      <c r="E257" s="26">
        <v>2091305</v>
      </c>
      <c r="F257" s="26">
        <v>2091305</v>
      </c>
      <c r="G257" s="103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  <c r="AD257" s="24"/>
      <c r="AE257" s="24"/>
      <c r="AF257" s="24"/>
      <c r="AG257" s="24"/>
      <c r="AH257" s="24"/>
      <c r="AI257" s="24"/>
      <c r="AJ257" s="24"/>
    </row>
    <row r="258" spans="1:80" s="23" customFormat="1" ht="29.25" customHeight="1" x14ac:dyDescent="0.25">
      <c r="A258" s="73"/>
      <c r="B258" s="95"/>
      <c r="C258" s="12" t="s">
        <v>5</v>
      </c>
      <c r="D258" s="22">
        <v>0</v>
      </c>
      <c r="E258" s="22">
        <v>0</v>
      </c>
      <c r="F258" s="22">
        <v>0</v>
      </c>
      <c r="G258" s="103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  <c r="AA258" s="24"/>
      <c r="AB258" s="24"/>
      <c r="AC258" s="24"/>
      <c r="AD258" s="24"/>
      <c r="AE258" s="24"/>
      <c r="AF258" s="24"/>
      <c r="AG258" s="24"/>
      <c r="AH258" s="24"/>
      <c r="AI258" s="24"/>
      <c r="AJ258" s="24"/>
    </row>
    <row r="259" spans="1:80" s="23" customFormat="1" ht="29.25" customHeight="1" x14ac:dyDescent="0.25">
      <c r="A259" s="74"/>
      <c r="B259" s="95"/>
      <c r="C259" s="12" t="s">
        <v>7</v>
      </c>
      <c r="D259" s="22">
        <f>D256+D257+D258</f>
        <v>2502405</v>
      </c>
      <c r="E259" s="22">
        <f>E256+E257+E258</f>
        <v>2091305</v>
      </c>
      <c r="F259" s="22">
        <f>F256+F257+F258</f>
        <v>2091305</v>
      </c>
      <c r="G259" s="103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  <c r="AA259" s="24"/>
      <c r="AB259" s="24"/>
      <c r="AC259" s="24"/>
      <c r="AD259" s="24"/>
      <c r="AE259" s="24"/>
      <c r="AF259" s="24"/>
      <c r="AG259" s="24"/>
      <c r="AH259" s="24"/>
      <c r="AI259" s="24"/>
      <c r="AJ259" s="24"/>
    </row>
    <row r="260" spans="1:80" s="23" customFormat="1" ht="29.25" customHeight="1" x14ac:dyDescent="0.25">
      <c r="A260" s="72" t="s">
        <v>92</v>
      </c>
      <c r="B260" s="95" t="s">
        <v>56</v>
      </c>
      <c r="C260" s="12" t="s">
        <v>3</v>
      </c>
      <c r="D260" s="22">
        <f>36765.28+2346.72-228</f>
        <v>38884</v>
      </c>
      <c r="E260" s="22">
        <f>36765.28+2346.72-228</f>
        <v>38884</v>
      </c>
      <c r="F260" s="22">
        <v>37334</v>
      </c>
      <c r="G260" s="81" t="s">
        <v>91</v>
      </c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F260" s="24"/>
      <c r="AG260" s="24"/>
      <c r="AH260" s="24"/>
      <c r="AI260" s="24"/>
      <c r="AJ260" s="24"/>
    </row>
    <row r="261" spans="1:80" s="23" customFormat="1" ht="29.25" customHeight="1" x14ac:dyDescent="0.25">
      <c r="A261" s="73"/>
      <c r="B261" s="95"/>
      <c r="C261" s="12" t="s">
        <v>4</v>
      </c>
      <c r="D261" s="22">
        <v>2926.75</v>
      </c>
      <c r="E261" s="22">
        <v>2926.75</v>
      </c>
      <c r="F261" s="22">
        <v>2810.09</v>
      </c>
      <c r="G261" s="82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  <c r="AD261" s="24"/>
      <c r="AE261" s="24"/>
      <c r="AF261" s="24"/>
      <c r="AG261" s="24"/>
      <c r="AH261" s="24"/>
      <c r="AI261" s="24"/>
      <c r="AJ261" s="24"/>
    </row>
    <row r="262" spans="1:80" s="23" customFormat="1" ht="29.25" customHeight="1" x14ac:dyDescent="0.25">
      <c r="A262" s="73"/>
      <c r="B262" s="95"/>
      <c r="C262" s="12" t="s">
        <v>5</v>
      </c>
      <c r="D262" s="22">
        <v>0</v>
      </c>
      <c r="E262" s="22">
        <v>0</v>
      </c>
      <c r="F262" s="22">
        <v>0</v>
      </c>
      <c r="G262" s="82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24"/>
      <c r="AD262" s="24"/>
      <c r="AE262" s="24"/>
      <c r="AF262" s="24"/>
      <c r="AG262" s="24"/>
      <c r="AH262" s="24"/>
      <c r="AI262" s="24"/>
      <c r="AJ262" s="24"/>
    </row>
    <row r="263" spans="1:80" s="23" customFormat="1" ht="37.5" customHeight="1" x14ac:dyDescent="0.25">
      <c r="A263" s="74"/>
      <c r="B263" s="95"/>
      <c r="C263" s="12" t="s">
        <v>7</v>
      </c>
      <c r="D263" s="22">
        <f>D260+D261+D262</f>
        <v>41810.75</v>
      </c>
      <c r="E263" s="22">
        <f>E260+E261+E262</f>
        <v>41810.75</v>
      </c>
      <c r="F263" s="22">
        <f>F260+F261+F262</f>
        <v>40144.089999999997</v>
      </c>
      <c r="G263" s="83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24"/>
      <c r="AD263" s="24"/>
      <c r="AE263" s="24"/>
      <c r="AF263" s="24"/>
      <c r="AG263" s="24"/>
      <c r="AH263" s="24"/>
      <c r="AI263" s="24"/>
      <c r="AJ263" s="24"/>
    </row>
    <row r="264" spans="1:80" s="41" customFormat="1" ht="18" customHeight="1" x14ac:dyDescent="0.25">
      <c r="A264" s="110" t="s">
        <v>120</v>
      </c>
      <c r="B264" s="114" t="s">
        <v>62</v>
      </c>
      <c r="C264" s="11" t="s">
        <v>3</v>
      </c>
      <c r="D264" s="19">
        <f>D268+D272+D276</f>
        <v>19800000</v>
      </c>
      <c r="E264" s="19">
        <f>E268+E272+E276</f>
        <v>27173559.600000001</v>
      </c>
      <c r="F264" s="19">
        <f>F268+F272+F276</f>
        <v>0</v>
      </c>
      <c r="G264" s="102"/>
      <c r="H264" s="39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F264" s="40"/>
      <c r="AG264" s="40"/>
      <c r="AH264" s="40"/>
      <c r="AI264" s="40"/>
      <c r="AJ264" s="40"/>
      <c r="AK264" s="40"/>
      <c r="AL264" s="40"/>
      <c r="AM264" s="40"/>
      <c r="AN264" s="40"/>
      <c r="AO264" s="40"/>
      <c r="AP264" s="40"/>
      <c r="AQ264" s="40"/>
      <c r="AR264" s="40"/>
      <c r="AS264" s="40"/>
      <c r="AT264" s="40"/>
      <c r="AU264" s="40"/>
      <c r="AV264" s="40"/>
      <c r="AW264" s="40"/>
      <c r="AX264" s="40"/>
      <c r="AY264" s="40"/>
      <c r="AZ264" s="40"/>
      <c r="BA264" s="40"/>
      <c r="BB264" s="40"/>
      <c r="BC264" s="40"/>
      <c r="BD264" s="40"/>
      <c r="BE264" s="40"/>
      <c r="BF264" s="40"/>
      <c r="BG264" s="40"/>
      <c r="BH264" s="40"/>
      <c r="BI264" s="40"/>
      <c r="BJ264" s="40"/>
      <c r="BK264" s="40"/>
      <c r="BL264" s="40"/>
      <c r="BM264" s="40"/>
      <c r="BN264" s="40"/>
      <c r="BO264" s="40"/>
      <c r="BP264" s="40"/>
      <c r="BQ264" s="40"/>
      <c r="BR264" s="40"/>
      <c r="BS264" s="40"/>
      <c r="BT264" s="40"/>
      <c r="BU264" s="40"/>
      <c r="BV264" s="40"/>
      <c r="BW264" s="40"/>
      <c r="BX264" s="40"/>
      <c r="BY264" s="40"/>
      <c r="BZ264" s="40"/>
      <c r="CA264" s="40"/>
      <c r="CB264" s="40"/>
    </row>
    <row r="265" spans="1:80" s="41" customFormat="1" ht="19.5" customHeight="1" x14ac:dyDescent="0.25">
      <c r="A265" s="110"/>
      <c r="B265" s="114"/>
      <c r="C265" s="11" t="s">
        <v>4</v>
      </c>
      <c r="D265" s="19">
        <f>D269+D277+D273</f>
        <v>19019424</v>
      </c>
      <c r="E265" s="19">
        <f>E269+E273+E277</f>
        <v>19287200</v>
      </c>
      <c r="F265" s="19">
        <f>F269+F273+F277</f>
        <v>19287200</v>
      </c>
      <c r="G265" s="102"/>
      <c r="H265" s="39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F265" s="40"/>
      <c r="AG265" s="40"/>
      <c r="AH265" s="40"/>
      <c r="AI265" s="40"/>
      <c r="AJ265" s="40"/>
      <c r="AK265" s="40"/>
      <c r="AL265" s="40"/>
      <c r="AM265" s="40"/>
      <c r="AN265" s="40"/>
      <c r="AO265" s="40"/>
      <c r="AP265" s="40"/>
      <c r="AQ265" s="40"/>
      <c r="AR265" s="40"/>
      <c r="AS265" s="40"/>
      <c r="AT265" s="40"/>
      <c r="AU265" s="40"/>
      <c r="AV265" s="40"/>
      <c r="AW265" s="40"/>
      <c r="AX265" s="40"/>
      <c r="AY265" s="40"/>
      <c r="AZ265" s="40"/>
      <c r="BA265" s="40"/>
      <c r="BB265" s="40"/>
      <c r="BC265" s="40"/>
      <c r="BD265" s="40"/>
      <c r="BE265" s="40"/>
      <c r="BF265" s="40"/>
      <c r="BG265" s="40"/>
      <c r="BH265" s="40"/>
      <c r="BI265" s="40"/>
      <c r="BJ265" s="40"/>
      <c r="BK265" s="40"/>
      <c r="BL265" s="40"/>
      <c r="BM265" s="40"/>
      <c r="BN265" s="40"/>
      <c r="BO265" s="40"/>
      <c r="BP265" s="40"/>
      <c r="BQ265" s="40"/>
      <c r="BR265" s="40"/>
      <c r="BS265" s="40"/>
      <c r="BT265" s="40"/>
      <c r="BU265" s="40"/>
      <c r="BV265" s="40"/>
      <c r="BW265" s="40"/>
      <c r="BX265" s="40"/>
      <c r="BY265" s="40"/>
      <c r="BZ265" s="40"/>
      <c r="CA265" s="40"/>
      <c r="CB265" s="40"/>
    </row>
    <row r="266" spans="1:80" s="41" customFormat="1" ht="32.25" customHeight="1" x14ac:dyDescent="0.25">
      <c r="A266" s="110"/>
      <c r="B266" s="114"/>
      <c r="C266" s="11" t="s">
        <v>5</v>
      </c>
      <c r="D266" s="19">
        <f>D270</f>
        <v>0</v>
      </c>
      <c r="E266" s="19">
        <f t="shared" ref="E266:F266" si="42">E270</f>
        <v>0</v>
      </c>
      <c r="F266" s="19">
        <f t="shared" si="42"/>
        <v>0</v>
      </c>
      <c r="G266" s="102"/>
      <c r="H266" s="39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F266" s="40"/>
      <c r="AG266" s="40"/>
      <c r="AH266" s="40"/>
      <c r="AI266" s="40"/>
      <c r="AJ266" s="40"/>
      <c r="AK266" s="40"/>
      <c r="AL266" s="40"/>
      <c r="AM266" s="40"/>
      <c r="AN266" s="40"/>
      <c r="AO266" s="40"/>
      <c r="AP266" s="40"/>
      <c r="AQ266" s="40"/>
      <c r="AR266" s="40"/>
      <c r="AS266" s="40"/>
      <c r="AT266" s="40"/>
      <c r="AU266" s="40"/>
      <c r="AV266" s="40"/>
      <c r="AW266" s="40"/>
      <c r="AX266" s="40"/>
      <c r="AY266" s="40"/>
      <c r="AZ266" s="40"/>
      <c r="BA266" s="40"/>
      <c r="BB266" s="40"/>
      <c r="BC266" s="40"/>
      <c r="BD266" s="40"/>
      <c r="BE266" s="40"/>
      <c r="BF266" s="40"/>
      <c r="BG266" s="40"/>
      <c r="BH266" s="40"/>
      <c r="BI266" s="40"/>
      <c r="BJ266" s="40"/>
      <c r="BK266" s="40"/>
      <c r="BL266" s="40"/>
      <c r="BM266" s="40"/>
      <c r="BN266" s="40"/>
      <c r="BO266" s="40"/>
      <c r="BP266" s="40"/>
      <c r="BQ266" s="40"/>
      <c r="BR266" s="40"/>
      <c r="BS266" s="40"/>
      <c r="BT266" s="40"/>
      <c r="BU266" s="40"/>
      <c r="BV266" s="40"/>
      <c r="BW266" s="40"/>
      <c r="BX266" s="40"/>
      <c r="BY266" s="40"/>
      <c r="BZ266" s="40"/>
      <c r="CA266" s="40"/>
      <c r="CB266" s="40"/>
    </row>
    <row r="267" spans="1:80" s="41" customFormat="1" ht="29.25" customHeight="1" x14ac:dyDescent="0.25">
      <c r="A267" s="110"/>
      <c r="B267" s="114"/>
      <c r="C267" s="11" t="s">
        <v>7</v>
      </c>
      <c r="D267" s="19">
        <f>D264+D265+D266</f>
        <v>38819424</v>
      </c>
      <c r="E267" s="64">
        <f t="shared" ref="E267:F267" si="43">E264+E265+E266</f>
        <v>46460759.600000001</v>
      </c>
      <c r="F267" s="64">
        <f t="shared" si="43"/>
        <v>19287200</v>
      </c>
      <c r="G267" s="102"/>
      <c r="H267" s="39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F267" s="40"/>
      <c r="AG267" s="40"/>
      <c r="AH267" s="40"/>
      <c r="AI267" s="40"/>
      <c r="AJ267" s="40"/>
      <c r="AK267" s="40"/>
      <c r="AL267" s="40"/>
      <c r="AM267" s="40"/>
      <c r="AN267" s="40"/>
      <c r="AO267" s="40"/>
      <c r="AP267" s="40"/>
      <c r="AQ267" s="40"/>
      <c r="AR267" s="40"/>
      <c r="AS267" s="40"/>
      <c r="AT267" s="40"/>
      <c r="AU267" s="40"/>
      <c r="AV267" s="40"/>
      <c r="AW267" s="40"/>
      <c r="AX267" s="40"/>
      <c r="AY267" s="40"/>
      <c r="AZ267" s="40"/>
      <c r="BA267" s="40"/>
      <c r="BB267" s="40"/>
      <c r="BC267" s="40"/>
      <c r="BD267" s="40"/>
      <c r="BE267" s="40"/>
      <c r="BF267" s="40"/>
      <c r="BG267" s="40"/>
      <c r="BH267" s="40"/>
      <c r="BI267" s="40"/>
      <c r="BJ267" s="40"/>
      <c r="BK267" s="40"/>
      <c r="BL267" s="40"/>
      <c r="BM267" s="40"/>
      <c r="BN267" s="40"/>
      <c r="BO267" s="40"/>
      <c r="BP267" s="40"/>
      <c r="BQ267" s="40"/>
      <c r="BR267" s="40"/>
      <c r="BS267" s="40"/>
      <c r="BT267" s="40"/>
      <c r="BU267" s="40"/>
      <c r="BV267" s="40"/>
      <c r="BW267" s="40"/>
      <c r="BX267" s="40"/>
      <c r="BY267" s="40"/>
      <c r="BZ267" s="40"/>
      <c r="CA267" s="40"/>
      <c r="CB267" s="40"/>
    </row>
    <row r="268" spans="1:80" s="23" customFormat="1" ht="17.25" customHeight="1" x14ac:dyDescent="0.25">
      <c r="A268" s="72" t="s">
        <v>71</v>
      </c>
      <c r="B268" s="72" t="s">
        <v>42</v>
      </c>
      <c r="C268" s="15" t="s">
        <v>3</v>
      </c>
      <c r="D268" s="42">
        <v>0</v>
      </c>
      <c r="E268" s="42">
        <v>0</v>
      </c>
      <c r="F268" s="42">
        <v>0</v>
      </c>
      <c r="G268" s="103" t="s">
        <v>32</v>
      </c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F268" s="24"/>
      <c r="AG268" s="24"/>
      <c r="AH268" s="24"/>
      <c r="AI268" s="24"/>
      <c r="AJ268" s="24"/>
    </row>
    <row r="269" spans="1:80" s="23" customFormat="1" ht="18.75" customHeight="1" x14ac:dyDescent="0.25">
      <c r="A269" s="73"/>
      <c r="B269" s="73"/>
      <c r="C269" s="12" t="s">
        <v>4</v>
      </c>
      <c r="D269" s="22">
        <v>18819424</v>
      </c>
      <c r="E269" s="22">
        <v>19012719.600000001</v>
      </c>
      <c r="F269" s="22">
        <v>19287200</v>
      </c>
      <c r="G269" s="103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  <c r="AA269" s="24"/>
      <c r="AB269" s="24"/>
      <c r="AC269" s="24"/>
      <c r="AD269" s="24"/>
      <c r="AE269" s="24"/>
      <c r="AF269" s="24"/>
      <c r="AG269" s="24"/>
      <c r="AH269" s="24"/>
      <c r="AI269" s="24"/>
      <c r="AJ269" s="24"/>
    </row>
    <row r="270" spans="1:80" s="23" customFormat="1" ht="30.75" customHeight="1" x14ac:dyDescent="0.25">
      <c r="A270" s="73"/>
      <c r="B270" s="73"/>
      <c r="C270" s="12" t="s">
        <v>5</v>
      </c>
      <c r="D270" s="22">
        <v>0</v>
      </c>
      <c r="E270" s="22">
        <v>0</v>
      </c>
      <c r="F270" s="22">
        <v>0</v>
      </c>
      <c r="G270" s="103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  <c r="AA270" s="24"/>
      <c r="AB270" s="24"/>
      <c r="AC270" s="24"/>
      <c r="AD270" s="24"/>
      <c r="AE270" s="24"/>
      <c r="AF270" s="24"/>
      <c r="AG270" s="24"/>
      <c r="AH270" s="24"/>
      <c r="AI270" s="24"/>
      <c r="AJ270" s="24"/>
    </row>
    <row r="271" spans="1:80" s="23" customFormat="1" ht="40.5" customHeight="1" x14ac:dyDescent="0.25">
      <c r="A271" s="74"/>
      <c r="B271" s="74"/>
      <c r="C271" s="61" t="s">
        <v>7</v>
      </c>
      <c r="D271" s="27">
        <f>D268+D269+D270</f>
        <v>18819424</v>
      </c>
      <c r="E271" s="27">
        <f>E268+E269+E270</f>
        <v>19012719.600000001</v>
      </c>
      <c r="F271" s="27">
        <f>F268+F269+F270</f>
        <v>19287200</v>
      </c>
      <c r="G271" s="103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  <c r="AA271" s="24"/>
      <c r="AB271" s="24"/>
      <c r="AC271" s="24"/>
      <c r="AD271" s="24"/>
      <c r="AE271" s="24"/>
      <c r="AF271" s="24"/>
      <c r="AG271" s="24"/>
      <c r="AH271" s="24"/>
      <c r="AI271" s="24"/>
      <c r="AJ271" s="24"/>
    </row>
    <row r="272" spans="1:80" s="23" customFormat="1" ht="24.75" customHeight="1" x14ac:dyDescent="0.25">
      <c r="A272" s="72" t="s">
        <v>132</v>
      </c>
      <c r="B272" s="72" t="s">
        <v>42</v>
      </c>
      <c r="C272" s="63" t="s">
        <v>3</v>
      </c>
      <c r="D272" s="27">
        <v>19800000</v>
      </c>
      <c r="E272" s="27">
        <v>27173559.600000001</v>
      </c>
      <c r="F272" s="27">
        <v>0</v>
      </c>
      <c r="G272" s="81" t="s">
        <v>133</v>
      </c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  <c r="AA272" s="24"/>
      <c r="AB272" s="24"/>
      <c r="AC272" s="24"/>
      <c r="AD272" s="24"/>
      <c r="AE272" s="24"/>
      <c r="AF272" s="24"/>
      <c r="AG272" s="24"/>
      <c r="AH272" s="24"/>
      <c r="AI272" s="24"/>
      <c r="AJ272" s="24"/>
    </row>
    <row r="273" spans="1:36" s="23" customFormat="1" ht="24.75" customHeight="1" x14ac:dyDescent="0.25">
      <c r="A273" s="73"/>
      <c r="B273" s="73"/>
      <c r="C273" s="61" t="s">
        <v>4</v>
      </c>
      <c r="D273" s="27">
        <v>200000</v>
      </c>
      <c r="E273" s="27">
        <v>274480.40000000002</v>
      </c>
      <c r="F273" s="27">
        <v>0</v>
      </c>
      <c r="G273" s="82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  <c r="AA273" s="24"/>
      <c r="AB273" s="24"/>
      <c r="AC273" s="24"/>
      <c r="AD273" s="24"/>
      <c r="AE273" s="24"/>
      <c r="AF273" s="24"/>
      <c r="AG273" s="24"/>
      <c r="AH273" s="24"/>
      <c r="AI273" s="24"/>
      <c r="AJ273" s="24"/>
    </row>
    <row r="274" spans="1:36" s="23" customFormat="1" ht="32.25" customHeight="1" x14ac:dyDescent="0.25">
      <c r="A274" s="73"/>
      <c r="B274" s="73"/>
      <c r="C274" s="61" t="s">
        <v>5</v>
      </c>
      <c r="D274" s="27">
        <v>0</v>
      </c>
      <c r="E274" s="27">
        <v>0</v>
      </c>
      <c r="F274" s="27">
        <v>0</v>
      </c>
      <c r="G274" s="82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  <c r="AA274" s="24"/>
      <c r="AB274" s="24"/>
      <c r="AC274" s="24"/>
      <c r="AD274" s="24"/>
      <c r="AE274" s="24"/>
      <c r="AF274" s="24"/>
      <c r="AG274" s="24"/>
      <c r="AH274" s="24"/>
      <c r="AI274" s="24"/>
      <c r="AJ274" s="24"/>
    </row>
    <row r="275" spans="1:36" s="23" customFormat="1" ht="125.25" customHeight="1" x14ac:dyDescent="0.25">
      <c r="A275" s="74"/>
      <c r="B275" s="74"/>
      <c r="C275" s="62" t="s">
        <v>7</v>
      </c>
      <c r="D275" s="27">
        <f>D272+D273+D274</f>
        <v>20000000</v>
      </c>
      <c r="E275" s="27">
        <f t="shared" ref="E275:F275" si="44">E272+E273+E274</f>
        <v>27448040</v>
      </c>
      <c r="F275" s="27">
        <f t="shared" si="44"/>
        <v>0</v>
      </c>
      <c r="G275" s="83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F275" s="24"/>
      <c r="AG275" s="24"/>
      <c r="AH275" s="24"/>
      <c r="AI275" s="24"/>
      <c r="AJ275" s="24"/>
    </row>
    <row r="276" spans="1:36" s="23" customFormat="1" ht="20.25" customHeight="1" x14ac:dyDescent="0.25">
      <c r="A276" s="87" t="s">
        <v>127</v>
      </c>
      <c r="B276" s="116" t="s">
        <v>42</v>
      </c>
      <c r="C276" s="53" t="s">
        <v>3</v>
      </c>
      <c r="D276" s="27">
        <v>0</v>
      </c>
      <c r="E276" s="27">
        <v>0</v>
      </c>
      <c r="F276" s="27">
        <v>0</v>
      </c>
      <c r="G276" s="81" t="s">
        <v>32</v>
      </c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  <c r="AA276" s="24"/>
      <c r="AB276" s="24"/>
      <c r="AC276" s="24"/>
      <c r="AD276" s="24"/>
      <c r="AE276" s="24"/>
      <c r="AF276" s="24"/>
      <c r="AG276" s="24"/>
      <c r="AH276" s="24"/>
      <c r="AI276" s="24"/>
      <c r="AJ276" s="24"/>
    </row>
    <row r="277" spans="1:36" s="23" customFormat="1" ht="20.25" customHeight="1" x14ac:dyDescent="0.25">
      <c r="A277" s="88"/>
      <c r="B277" s="117"/>
      <c r="C277" s="53" t="s">
        <v>4</v>
      </c>
      <c r="D277" s="27">
        <v>0</v>
      </c>
      <c r="E277" s="27">
        <v>0</v>
      </c>
      <c r="F277" s="27">
        <v>0</v>
      </c>
      <c r="G277" s="82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  <c r="AA277" s="24"/>
      <c r="AB277" s="24"/>
      <c r="AC277" s="24"/>
      <c r="AD277" s="24"/>
      <c r="AE277" s="24"/>
      <c r="AF277" s="24"/>
      <c r="AG277" s="24"/>
      <c r="AH277" s="24"/>
      <c r="AI277" s="24"/>
      <c r="AJ277" s="24"/>
    </row>
    <row r="278" spans="1:36" s="23" customFormat="1" ht="31.5" customHeight="1" x14ac:dyDescent="0.25">
      <c r="A278" s="88"/>
      <c r="B278" s="117"/>
      <c r="C278" s="53" t="s">
        <v>5</v>
      </c>
      <c r="D278" s="27">
        <v>0</v>
      </c>
      <c r="E278" s="27">
        <v>0</v>
      </c>
      <c r="F278" s="27">
        <v>0</v>
      </c>
      <c r="G278" s="82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24"/>
      <c r="AD278" s="24"/>
      <c r="AE278" s="24"/>
      <c r="AF278" s="24"/>
      <c r="AG278" s="24"/>
      <c r="AH278" s="24"/>
      <c r="AI278" s="24"/>
      <c r="AJ278" s="24"/>
    </row>
    <row r="279" spans="1:36" s="23" customFormat="1" ht="31.5" customHeight="1" x14ac:dyDescent="0.25">
      <c r="A279" s="89"/>
      <c r="B279" s="118"/>
      <c r="C279" s="55" t="s">
        <v>7</v>
      </c>
      <c r="D279" s="27">
        <f>D276+D277+D278</f>
        <v>0</v>
      </c>
      <c r="E279" s="27">
        <f t="shared" ref="E279:F279" si="45">E276+E277+E278</f>
        <v>0</v>
      </c>
      <c r="F279" s="27">
        <f t="shared" si="45"/>
        <v>0</v>
      </c>
      <c r="G279" s="83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  <c r="AA279" s="24"/>
      <c r="AB279" s="24"/>
      <c r="AC279" s="24"/>
      <c r="AD279" s="24"/>
      <c r="AE279" s="24"/>
      <c r="AF279" s="24"/>
      <c r="AG279" s="24"/>
      <c r="AH279" s="24"/>
      <c r="AI279" s="24"/>
      <c r="AJ279" s="24"/>
    </row>
    <row r="280" spans="1:36" s="45" customFormat="1" x14ac:dyDescent="0.25">
      <c r="A280" s="111" t="s">
        <v>10</v>
      </c>
      <c r="B280" s="115"/>
      <c r="C280" s="17" t="s">
        <v>3</v>
      </c>
      <c r="D280" s="44">
        <f t="shared" ref="D280:F281" si="46">D8+D84+D104+D148+D208+D244+D264+D64</f>
        <v>853265380.3599999</v>
      </c>
      <c r="E280" s="44">
        <f t="shared" si="46"/>
        <v>247905866.53</v>
      </c>
      <c r="F280" s="44">
        <f t="shared" si="46"/>
        <v>239298614.16000003</v>
      </c>
      <c r="G280" s="104"/>
    </row>
    <row r="281" spans="1:36" s="45" customFormat="1" x14ac:dyDescent="0.25">
      <c r="A281" s="112"/>
      <c r="B281" s="115"/>
      <c r="C281" s="17" t="s">
        <v>4</v>
      </c>
      <c r="D281" s="44">
        <f t="shared" si="46"/>
        <v>165575366.26999998</v>
      </c>
      <c r="E281" s="44">
        <f t="shared" si="46"/>
        <v>117301331.05000001</v>
      </c>
      <c r="F281" s="44">
        <f t="shared" si="46"/>
        <v>115333795.75000001</v>
      </c>
      <c r="G281" s="105"/>
    </row>
    <row r="282" spans="1:36" s="45" customFormat="1" ht="31.5" x14ac:dyDescent="0.25">
      <c r="A282" s="112"/>
      <c r="B282" s="115"/>
      <c r="C282" s="43" t="s">
        <v>5</v>
      </c>
      <c r="D282" s="46">
        <f>D10+D86+D106+D210+D246+D266+D66</f>
        <v>0</v>
      </c>
      <c r="E282" s="46">
        <f>E10+E86+E106+E210+E246+E266+E66</f>
        <v>0</v>
      </c>
      <c r="F282" s="46">
        <f>F10+F86+F106+F210+F246+F266+F66</f>
        <v>0</v>
      </c>
      <c r="G282" s="105"/>
    </row>
    <row r="283" spans="1:36" s="45" customFormat="1" ht="18.75" customHeight="1" x14ac:dyDescent="0.25">
      <c r="A283" s="113"/>
      <c r="B283" s="115"/>
      <c r="C283" s="17" t="s">
        <v>16</v>
      </c>
      <c r="D283" s="44">
        <f>D280+D281+D282</f>
        <v>1018840746.6299999</v>
      </c>
      <c r="E283" s="44">
        <f t="shared" ref="E283:F283" si="47">E280+E281+E282</f>
        <v>365207197.58000004</v>
      </c>
      <c r="F283" s="44">
        <f t="shared" si="47"/>
        <v>354632409.91000003</v>
      </c>
      <c r="G283" s="106"/>
    </row>
    <row r="287" spans="1:36" x14ac:dyDescent="0.25">
      <c r="D287" s="5"/>
      <c r="E287" s="5"/>
      <c r="F287" s="5"/>
    </row>
  </sheetData>
  <mergeCells count="214">
    <mergeCell ref="G228:G231"/>
    <mergeCell ref="G144:G147"/>
    <mergeCell ref="G128:G131"/>
    <mergeCell ref="B116:B119"/>
    <mergeCell ref="A272:A275"/>
    <mergeCell ref="B272:B275"/>
    <mergeCell ref="G272:G275"/>
    <mergeCell ref="B216:B219"/>
    <mergeCell ref="A260:A263"/>
    <mergeCell ref="B260:B263"/>
    <mergeCell ref="A216:A219"/>
    <mergeCell ref="A212:A215"/>
    <mergeCell ref="A224:A227"/>
    <mergeCell ref="A232:A235"/>
    <mergeCell ref="A180:A183"/>
    <mergeCell ref="G232:G235"/>
    <mergeCell ref="A220:A223"/>
    <mergeCell ref="B220:B223"/>
    <mergeCell ref="B232:B235"/>
    <mergeCell ref="G124:G127"/>
    <mergeCell ref="G268:G271"/>
    <mergeCell ref="G92:G95"/>
    <mergeCell ref="B92:B95"/>
    <mergeCell ref="G56:G59"/>
    <mergeCell ref="B52:B55"/>
    <mergeCell ref="G100:G103"/>
    <mergeCell ref="G252:G255"/>
    <mergeCell ref="G88:G91"/>
    <mergeCell ref="A88:A91"/>
    <mergeCell ref="B88:B91"/>
    <mergeCell ref="A140:A143"/>
    <mergeCell ref="G140:G143"/>
    <mergeCell ref="A156:A159"/>
    <mergeCell ref="B156:B159"/>
    <mergeCell ref="B148:B151"/>
    <mergeCell ref="A132:A135"/>
    <mergeCell ref="B132:B135"/>
    <mergeCell ref="G132:G135"/>
    <mergeCell ref="B112:B115"/>
    <mergeCell ref="G112:G115"/>
    <mergeCell ref="G136:G139"/>
    <mergeCell ref="G148:G151"/>
    <mergeCell ref="A228:A231"/>
    <mergeCell ref="B228:B231"/>
    <mergeCell ref="G104:G107"/>
    <mergeCell ref="B32:B35"/>
    <mergeCell ref="B84:B87"/>
    <mergeCell ref="B104:B107"/>
    <mergeCell ref="G68:G71"/>
    <mergeCell ref="G44:G47"/>
    <mergeCell ref="G120:G123"/>
    <mergeCell ref="G108:G111"/>
    <mergeCell ref="A152:A155"/>
    <mergeCell ref="B136:B139"/>
    <mergeCell ref="B20:B23"/>
    <mergeCell ref="G12:G15"/>
    <mergeCell ref="B28:B31"/>
    <mergeCell ref="G28:G31"/>
    <mergeCell ref="G20:G23"/>
    <mergeCell ref="G24:G27"/>
    <mergeCell ref="B24:B27"/>
    <mergeCell ref="G96:G99"/>
    <mergeCell ref="G36:G39"/>
    <mergeCell ref="G52:G55"/>
    <mergeCell ref="G40:G43"/>
    <mergeCell ref="G32:G35"/>
    <mergeCell ref="A144:A147"/>
    <mergeCell ref="B144:B147"/>
    <mergeCell ref="B108:B111"/>
    <mergeCell ref="B124:B127"/>
    <mergeCell ref="A128:A131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B6:B7"/>
    <mergeCell ref="B12:B15"/>
    <mergeCell ref="G116:G119"/>
    <mergeCell ref="A16:A19"/>
    <mergeCell ref="G8:G11"/>
    <mergeCell ref="G16:G19"/>
    <mergeCell ref="B16:B19"/>
    <mergeCell ref="A20:A23"/>
    <mergeCell ref="G84:G87"/>
    <mergeCell ref="G72:G75"/>
    <mergeCell ref="B76:B79"/>
    <mergeCell ref="G76:G79"/>
    <mergeCell ref="B80:B83"/>
    <mergeCell ref="G80:G83"/>
    <mergeCell ref="B48:B51"/>
    <mergeCell ref="G48:G51"/>
    <mergeCell ref="A148:A151"/>
    <mergeCell ref="A124:A127"/>
    <mergeCell ref="B140:B143"/>
    <mergeCell ref="A64:A67"/>
    <mergeCell ref="B64:B67"/>
    <mergeCell ref="A68:A71"/>
    <mergeCell ref="B68:B71"/>
    <mergeCell ref="B56:B59"/>
    <mergeCell ref="A104:A107"/>
    <mergeCell ref="A48:A51"/>
    <mergeCell ref="A116:A119"/>
    <mergeCell ref="A108:A111"/>
    <mergeCell ref="A136:A139"/>
    <mergeCell ref="B96:B99"/>
    <mergeCell ref="B128:B131"/>
    <mergeCell ref="A52:A55"/>
    <mergeCell ref="A28:A31"/>
    <mergeCell ref="A24:A27"/>
    <mergeCell ref="A32:A35"/>
    <mergeCell ref="A120:A123"/>
    <mergeCell ref="A60:A63"/>
    <mergeCell ref="B60:B63"/>
    <mergeCell ref="B100:B103"/>
    <mergeCell ref="A100:A103"/>
    <mergeCell ref="A36:A39"/>
    <mergeCell ref="A96:A99"/>
    <mergeCell ref="A84:A87"/>
    <mergeCell ref="A92:A95"/>
    <mergeCell ref="A56:A59"/>
    <mergeCell ref="A72:A75"/>
    <mergeCell ref="A76:A79"/>
    <mergeCell ref="A80:A83"/>
    <mergeCell ref="A112:A115"/>
    <mergeCell ref="B120:B123"/>
    <mergeCell ref="A40:A43"/>
    <mergeCell ref="B40:B43"/>
    <mergeCell ref="B36:B39"/>
    <mergeCell ref="A44:A47"/>
    <mergeCell ref="B44:B47"/>
    <mergeCell ref="B72:B75"/>
    <mergeCell ref="A268:A271"/>
    <mergeCell ref="A256:A259"/>
    <mergeCell ref="A280:A283"/>
    <mergeCell ref="A244:A247"/>
    <mergeCell ref="A248:A251"/>
    <mergeCell ref="A240:A243"/>
    <mergeCell ref="B244:B247"/>
    <mergeCell ref="B280:B283"/>
    <mergeCell ref="B236:B239"/>
    <mergeCell ref="A264:A267"/>
    <mergeCell ref="B264:B267"/>
    <mergeCell ref="A276:A279"/>
    <mergeCell ref="B276:B279"/>
    <mergeCell ref="A252:A255"/>
    <mergeCell ref="B252:B255"/>
    <mergeCell ref="A236:A239"/>
    <mergeCell ref="G212:G215"/>
    <mergeCell ref="B224:B227"/>
    <mergeCell ref="G156:G159"/>
    <mergeCell ref="G152:G155"/>
    <mergeCell ref="B152:B155"/>
    <mergeCell ref="G260:G263"/>
    <mergeCell ref="B256:B259"/>
    <mergeCell ref="G160:G163"/>
    <mergeCell ref="G280:G283"/>
    <mergeCell ref="G256:G259"/>
    <mergeCell ref="G236:G239"/>
    <mergeCell ref="B240:B243"/>
    <mergeCell ref="B248:B251"/>
    <mergeCell ref="G240:G243"/>
    <mergeCell ref="B268:B271"/>
    <mergeCell ref="G264:G267"/>
    <mergeCell ref="G276:G279"/>
    <mergeCell ref="B164:B167"/>
    <mergeCell ref="G164:G167"/>
    <mergeCell ref="G248:G251"/>
    <mergeCell ref="G244:G247"/>
    <mergeCell ref="B188:B191"/>
    <mergeCell ref="B208:B211"/>
    <mergeCell ref="B192:B195"/>
    <mergeCell ref="G222:G227"/>
    <mergeCell ref="G216:G219"/>
    <mergeCell ref="A168:A171"/>
    <mergeCell ref="A160:A163"/>
    <mergeCell ref="B160:B163"/>
    <mergeCell ref="G168:G171"/>
    <mergeCell ref="A176:A179"/>
    <mergeCell ref="B172:B175"/>
    <mergeCell ref="B168:B171"/>
    <mergeCell ref="A164:A167"/>
    <mergeCell ref="B212:B215"/>
    <mergeCell ref="A208:A211"/>
    <mergeCell ref="G184:G187"/>
    <mergeCell ref="B184:B187"/>
    <mergeCell ref="A188:A191"/>
    <mergeCell ref="G192:G195"/>
    <mergeCell ref="G208:G211"/>
    <mergeCell ref="G188:G191"/>
    <mergeCell ref="A204:A207"/>
    <mergeCell ref="B204:B207"/>
    <mergeCell ref="A200:A203"/>
    <mergeCell ref="B200:B203"/>
    <mergeCell ref="G200:G203"/>
    <mergeCell ref="A196:A199"/>
    <mergeCell ref="I204:K207"/>
    <mergeCell ref="G204:G207"/>
    <mergeCell ref="A184:A187"/>
    <mergeCell ref="A192:A195"/>
    <mergeCell ref="B180:B183"/>
    <mergeCell ref="G180:G183"/>
    <mergeCell ref="B176:B179"/>
    <mergeCell ref="G176:G179"/>
    <mergeCell ref="G172:G175"/>
    <mergeCell ref="A172:A175"/>
    <mergeCell ref="B196:B199"/>
    <mergeCell ref="G196:G199"/>
  </mergeCells>
  <phoneticPr fontId="0" type="noConversion"/>
  <pageMargins left="0.62992125984251968" right="0.19685039370078741" top="0.11811023622047245" bottom="0.15748031496062992" header="0.11811023622047245" footer="0.11811023622047245"/>
  <pageSetup paperSize="9" scale="64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2023-11-02T13:07:53Z</cp:lastPrinted>
  <dcterms:created xsi:type="dcterms:W3CDTF">2011-06-15T13:58:56Z</dcterms:created>
  <dcterms:modified xsi:type="dcterms:W3CDTF">2023-11-14T14:15:33Z</dcterms:modified>
</cp:coreProperties>
</file>