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МУ Н И Ц И П А Л Ь Н Ы Е    П Р О Г Р А М М Ы (БЮДЖЕТ)\2023-2025год\МУН ПРОГРАММЫ (2023-2025)\002 Администрация\МУН ПРОГР АДМ (002) на 2023-2025 изм. от 29.03.23 №228 -П\"/>
    </mc:Choice>
  </mc:AlternateContent>
  <xr:revisionPtr revIDLastSave="0" documentId="13_ncr:1_{A5AAC0D8-9231-49FA-85E4-DB153E5E8E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8" sheetId="1" r:id="rId1"/>
  </sheets>
  <externalReferences>
    <externalReference r:id="rId2"/>
  </externalReferences>
  <definedNames>
    <definedName name="_xlnm.Print_Titles" localSheetId="0">'Таблица 8'!$6:$7</definedName>
    <definedName name="_xlnm.Print_Area" localSheetId="0">'Таблица 8'!$A$1:$G$259</definedName>
  </definedNames>
  <calcPr calcId="181029"/>
</workbook>
</file>

<file path=xl/calcChain.xml><?xml version="1.0" encoding="utf-8"?>
<calcChain xmlns="http://schemas.openxmlformats.org/spreadsheetml/2006/main">
  <c r="E247" i="1" l="1"/>
  <c r="F247" i="1"/>
  <c r="D245" i="1"/>
  <c r="E255" i="1"/>
  <c r="F255" i="1"/>
  <c r="D255" i="1"/>
  <c r="D141" i="1" l="1"/>
  <c r="E187" i="1"/>
  <c r="F187" i="1"/>
  <c r="D187" i="1"/>
  <c r="E101" i="1" l="1"/>
  <c r="F101" i="1"/>
  <c r="E127" i="1"/>
  <c r="F127" i="1"/>
  <c r="D127" i="1"/>
  <c r="D129" i="1" l="1"/>
  <c r="D101" i="1" s="1"/>
  <c r="D93" i="1"/>
  <c r="F157" i="1" l="1"/>
  <c r="E157" i="1"/>
  <c r="F153" i="1"/>
  <c r="E153" i="1"/>
  <c r="F9" i="1"/>
  <c r="D8" i="1"/>
  <c r="D9" i="1"/>
  <c r="E81" i="1" l="1"/>
  <c r="F81" i="1"/>
  <c r="E80" i="1"/>
  <c r="F80" i="1"/>
  <c r="E100" i="1"/>
  <c r="F100" i="1"/>
  <c r="E141" i="1"/>
  <c r="F141" i="1"/>
  <c r="F191" i="1"/>
  <c r="E191" i="1"/>
  <c r="D191" i="1"/>
  <c r="B188" i="1"/>
  <c r="C188" i="1"/>
  <c r="C189" i="1"/>
  <c r="C190" i="1"/>
  <c r="C191" i="1"/>
  <c r="F168" i="1" l="1"/>
  <c r="E168" i="1"/>
  <c r="E172" i="1" l="1"/>
  <c r="F172" i="1"/>
  <c r="D172" i="1"/>
  <c r="D192" i="1"/>
  <c r="E240" i="1"/>
  <c r="D240" i="1"/>
  <c r="D228" i="1" s="1"/>
  <c r="E245" i="1"/>
  <c r="F245" i="1"/>
  <c r="D246" i="1"/>
  <c r="D244" i="1"/>
  <c r="E230" i="1"/>
  <c r="F230" i="1"/>
  <c r="D230" i="1"/>
  <c r="E229" i="1"/>
  <c r="F229" i="1"/>
  <c r="D229" i="1"/>
  <c r="F228" i="1"/>
  <c r="E228" i="1"/>
  <c r="E224" i="1"/>
  <c r="F224" i="1"/>
  <c r="D224" i="1"/>
  <c r="F152" i="1"/>
  <c r="F140" i="1" s="1"/>
  <c r="E152" i="1"/>
  <c r="E140" i="1" s="1"/>
  <c r="D152" i="1"/>
  <c r="D140" i="1" s="1"/>
  <c r="D100" i="1"/>
  <c r="D81" i="1"/>
  <c r="D80" i="1"/>
  <c r="E99" i="1"/>
  <c r="F99" i="1"/>
  <c r="D99" i="1"/>
  <c r="C96" i="1"/>
  <c r="C97" i="1"/>
  <c r="C98" i="1"/>
  <c r="C99" i="1"/>
  <c r="B96" i="1"/>
  <c r="E61" i="1"/>
  <c r="F61" i="1"/>
  <c r="E60" i="1"/>
  <c r="F60" i="1"/>
  <c r="D61" i="1"/>
  <c r="D60" i="1"/>
  <c r="F56" i="1"/>
  <c r="F8" i="1" s="1"/>
  <c r="E56" i="1"/>
  <c r="E8" i="1" s="1"/>
  <c r="E57" i="1"/>
  <c r="E9" i="1" s="1"/>
  <c r="D59" i="1"/>
  <c r="B56" i="1"/>
  <c r="C57" i="1"/>
  <c r="C58" i="1"/>
  <c r="C59" i="1"/>
  <c r="D43" i="1"/>
  <c r="E59" i="1" l="1"/>
  <c r="F59" i="1"/>
  <c r="D239" i="1" l="1"/>
  <c r="E195" i="1" l="1"/>
  <c r="F195" i="1"/>
  <c r="D195" i="1" l="1"/>
  <c r="E102" i="1"/>
  <c r="F102" i="1"/>
  <c r="E10" i="1"/>
  <c r="E11" i="1" s="1"/>
  <c r="F10" i="1"/>
  <c r="F11" i="1" s="1"/>
  <c r="F39" i="1"/>
  <c r="E39" i="1"/>
  <c r="D39" i="1"/>
  <c r="E82" i="1"/>
  <c r="F82" i="1"/>
  <c r="D82" i="1"/>
  <c r="F87" i="1"/>
  <c r="E87" i="1"/>
  <c r="D87" i="1"/>
  <c r="F131" i="1"/>
  <c r="E131" i="1"/>
  <c r="D131" i="1"/>
  <c r="F139" i="1"/>
  <c r="E139" i="1"/>
  <c r="D139" i="1"/>
  <c r="D102" i="1"/>
  <c r="E142" i="1"/>
  <c r="E143" i="1" s="1"/>
  <c r="F142" i="1"/>
  <c r="F143" i="1" s="1"/>
  <c r="D142" i="1"/>
  <c r="E196" i="1" l="1"/>
  <c r="F196" i="1"/>
  <c r="E197" i="1"/>
  <c r="E257" i="1" s="1"/>
  <c r="F197" i="1"/>
  <c r="F257" i="1" s="1"/>
  <c r="E198" i="1"/>
  <c r="F198" i="1"/>
  <c r="D196" i="1"/>
  <c r="D256" i="1" s="1"/>
  <c r="F243" i="1" l="1"/>
  <c r="E243" i="1"/>
  <c r="D243" i="1"/>
  <c r="E244" i="1"/>
  <c r="E256" i="1" s="1"/>
  <c r="F244" i="1"/>
  <c r="F256" i="1" s="1"/>
  <c r="E246" i="1"/>
  <c r="F246" i="1"/>
  <c r="F79" i="1"/>
  <c r="E79" i="1"/>
  <c r="D79" i="1"/>
  <c r="F75" i="1"/>
  <c r="E75" i="1"/>
  <c r="D75" i="1"/>
  <c r="F71" i="1"/>
  <c r="E71" i="1"/>
  <c r="D71" i="1"/>
  <c r="F67" i="1"/>
  <c r="E67" i="1"/>
  <c r="D67" i="1"/>
  <c r="F62" i="1"/>
  <c r="E62" i="1"/>
  <c r="D62" i="1"/>
  <c r="E258" i="1" l="1"/>
  <c r="F258" i="1"/>
  <c r="E63" i="1"/>
  <c r="D63" i="1"/>
  <c r="F63" i="1"/>
  <c r="E211" i="1" l="1"/>
  <c r="D211" i="1"/>
  <c r="F211" i="1" l="1"/>
  <c r="D10" i="1"/>
  <c r="E155" i="1" l="1"/>
  <c r="F155" i="1"/>
  <c r="D155" i="1"/>
  <c r="E171" i="1" l="1"/>
  <c r="F171" i="1"/>
  <c r="D171" i="1"/>
  <c r="F147" i="1" l="1"/>
  <c r="E147" i="1"/>
  <c r="D147" i="1"/>
  <c r="D197" i="1" l="1"/>
  <c r="D257" i="1" s="1"/>
  <c r="D135" i="1"/>
  <c r="D95" i="1" l="1"/>
  <c r="E95" i="1"/>
  <c r="F95" i="1"/>
  <c r="D91" i="1" l="1"/>
  <c r="E55" i="1" l="1"/>
  <c r="F55" i="1"/>
  <c r="D55" i="1"/>
  <c r="F163" i="1" l="1"/>
  <c r="E163" i="1"/>
  <c r="D163" i="1"/>
  <c r="F159" i="1"/>
  <c r="E159" i="1"/>
  <c r="D159" i="1"/>
  <c r="F183" i="1"/>
  <c r="E183" i="1"/>
  <c r="D183" i="1"/>
  <c r="F179" i="1"/>
  <c r="E179" i="1"/>
  <c r="D179" i="1"/>
  <c r="F175" i="1"/>
  <c r="E175" i="1"/>
  <c r="D175" i="1"/>
  <c r="F167" i="1"/>
  <c r="E167" i="1"/>
  <c r="D167" i="1"/>
  <c r="F135" i="1"/>
  <c r="E135" i="1"/>
  <c r="F119" i="1"/>
  <c r="E119" i="1"/>
  <c r="D119" i="1"/>
  <c r="F123" i="1"/>
  <c r="E123" i="1"/>
  <c r="D123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1" i="1"/>
  <c r="F91" i="1"/>
  <c r="E107" i="1"/>
  <c r="F107" i="1"/>
  <c r="E111" i="1"/>
  <c r="F111" i="1"/>
  <c r="E115" i="1"/>
  <c r="F115" i="1"/>
  <c r="E151" i="1"/>
  <c r="F151" i="1"/>
  <c r="E203" i="1"/>
  <c r="F203" i="1"/>
  <c r="E207" i="1"/>
  <c r="F207" i="1"/>
  <c r="E219" i="1"/>
  <c r="F219" i="1"/>
  <c r="E223" i="1"/>
  <c r="F223" i="1"/>
  <c r="E227" i="1"/>
  <c r="F227" i="1"/>
  <c r="E235" i="1"/>
  <c r="F235" i="1"/>
  <c r="E239" i="1"/>
  <c r="F239" i="1"/>
  <c r="E251" i="1"/>
  <c r="F251" i="1"/>
  <c r="D111" i="1"/>
  <c r="D151" i="1"/>
  <c r="D198" i="1"/>
  <c r="D258" i="1" s="1"/>
  <c r="D31" i="1"/>
  <c r="D235" i="1"/>
  <c r="D227" i="1"/>
  <c r="D223" i="1"/>
  <c r="D207" i="1"/>
  <c r="D23" i="1"/>
  <c r="D203" i="1"/>
  <c r="D115" i="1"/>
  <c r="D107" i="1"/>
  <c r="D19" i="1"/>
  <c r="D15" i="1"/>
  <c r="D219" i="1"/>
  <c r="D251" i="1"/>
  <c r="D215" i="1"/>
  <c r="E215" i="1"/>
  <c r="F215" i="1"/>
  <c r="D259" i="1" l="1"/>
  <c r="E259" i="1"/>
  <c r="F199" i="1"/>
  <c r="E231" i="1"/>
  <c r="E199" i="1"/>
  <c r="E103" i="1"/>
  <c r="E83" i="1"/>
  <c r="D231" i="1"/>
  <c r="D103" i="1"/>
  <c r="D83" i="1"/>
  <c r="D199" i="1"/>
  <c r="F231" i="1"/>
  <c r="F83" i="1"/>
  <c r="D11" i="1"/>
  <c r="F103" i="1"/>
  <c r="D143" i="1"/>
  <c r="D247" i="1"/>
  <c r="F2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20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</commentList>
</comments>
</file>

<file path=xl/sharedStrings.xml><?xml version="1.0" encoding="utf-8"?>
<sst xmlns="http://schemas.openxmlformats.org/spreadsheetml/2006/main" count="426" uniqueCount="130">
  <si>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</si>
  <si>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</si>
  <si>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</si>
  <si>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</si>
  <si>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</si>
  <si>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</si>
  <si>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</si>
  <si>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</si>
  <si>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</si>
  <si>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</si>
  <si>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</si>
  <si>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</si>
  <si>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</si>
  <si>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</si>
  <si>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</si>
  <si>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</si>
  <si>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</si>
  <si>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</si>
  <si>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</si>
  <si>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</si>
  <si>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</si>
  <si>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</si>
  <si>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</si>
  <si>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</si>
  <si>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</si>
  <si>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</si>
  <si>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</si>
  <si>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</si>
  <si>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</si>
  <si>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</si>
  <si>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</si>
  <si>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</si>
  <si>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</si>
  <si>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</si>
  <si>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</si>
  <si>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</si>
  <si>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</si>
  <si>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</si>
  <si>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</si>
  <si>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</si>
  <si>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</si>
  <si>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</si>
  <si>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</si>
  <si>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</si>
  <si>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</si>
  <si>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</si>
  <si>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</si>
  <si>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</si>
  <si>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</si>
  <si>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</si>
  <si>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</si>
  <si>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</si>
  <si>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</si>
  <si>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</si>
  <si>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</si>
  <si>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</si>
  <si>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</si>
  <si>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</si>
  <si>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</si>
  <si>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</si>
  <si>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</si>
  <si>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</si>
  <si>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</si>
  <si>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</si>
  <si>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</si>
  <si>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</si>
  <si>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</si>
  <si>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</si>
  <si>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</si>
  <si>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</si>
  <si>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</si>
  <si>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</si>
  <si>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</si>
  <si>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</si>
  <si>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</si>
  <si>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</si>
  <si>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</si>
  <si>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</si>
  <si>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</si>
  <si>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</si>
  <si>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</si>
  <si>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</si>
  <si>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</si>
  <si>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Профилактика наркомании</t>
  </si>
  <si>
    <t>2023 год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</si>
  <si>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</si>
  <si>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</si>
  <si>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</si>
  <si>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</si>
  <si>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</si>
  <si>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</si>
  <si>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2024 год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</si>
  <si>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</si>
  <si>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</si>
  <si>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</si>
  <si>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</si>
  <si>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</si>
  <si>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</si>
  <si>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</si>
  <si>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</si>
  <si>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</si>
  <si>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</si>
  <si>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</si>
  <si>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</si>
  <si>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</si>
  <si>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2025 год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</si>
  <si>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</si>
  <si>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</si>
  <si>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</si>
  <si>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</si>
  <si>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</si>
  <si>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Мероприятия в сфере охраны окружающей среды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</si>
  <si>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</si>
  <si>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</si>
  <si>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</si>
  <si>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</si>
  <si>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</si>
  <si>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</si>
  <si>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</si>
  <si>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</si>
  <si>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</si>
  <si>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</si>
  <si>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</si>
  <si>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</si>
  <si>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</si>
  <si>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</si>
  <si>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Строительство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</si>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</sst>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9" fillId="0" borderId="0" xfId="0" applyFont="1"/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7" fillId="4" borderId="4" xfId="0" applyNumberFormat="1" applyFont="1" applyFill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2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1" fillId="4" borderId="10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4" fontId="12" fillId="4" borderId="7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4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4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" fontId="1" fillId="4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4" fontId="12" fillId="0" borderId="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4" fontId="1" fillId="0" borderId="7" xfId="0" applyNumberFormat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linina\&#1052;&#1086;&#1080;%20&#1076;&#1086;&#1082;&#1091;&#1084;&#1077;&#1085;&#1090;&#1099;\&#1052;&#1059;%20&#1053;%20&#1048;%20&#1062;%20&#1048;%20&#1055;%20&#1040;%20&#1051;%20&#1068;%20&#1053;%20&#1067;%20&#1045;%20%20%20%20&#1055;%20&#1056;%20&#1054;%20&#1043;%20&#1056;%20&#1040;%20&#1052;%20&#1052;%20&#1067;%20(&#1041;&#1070;&#1044;&#1046;&#1045;&#1058;)\2023-2025&#1075;&#1086;&#1076;\&#1089;&#1086;&#1092;&#1080;&#1085;&#1072;&#1085;&#1089;&#1080;&#1088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ИЖ"/>
      <sheetName val="БДДС "/>
      <sheetName val="ФОТ"/>
      <sheetName val="223"/>
      <sheetName val="ДФ на 2022"/>
      <sheetName val="223 общ"/>
      <sheetName val="субсидии соф"/>
      <sheetName val="субсидии соф 2022"/>
      <sheetName val="2023-2025 СО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J8">
            <v>1517869</v>
          </cell>
        </row>
        <row r="9">
          <cell r="J9">
            <v>114248.20430107527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63"/>
  <sheetViews>
    <sheetView tabSelected="1" view="pageBreakPreview" zoomScale="90" zoomScaleNormal="90" zoomScaleSheetLayoutView="90" workbookViewId="0">
      <pane ySplit="7" topLeftCell="A195" activePane="bottomLeft" state="frozen"/>
      <selection pane="bottomLeft" activeCell="B212" sqref="B212:B215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5" width="15.28515625" style="4" customWidth="1"/>
    <col min="6" max="6" width="15.140625" style="4" customWidth="1"/>
    <col min="7" max="7" width="23.8554687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75" t="s">
        <v>114</v>
      </c>
      <c r="E1" s="75"/>
      <c r="F1" s="75"/>
      <c r="G1" s="75"/>
    </row>
    <row r="2" spans="1:36" ht="18.75" customHeight="1" x14ac:dyDescent="0.25">
      <c r="A2" s="1"/>
      <c r="B2" s="1"/>
      <c r="C2" s="1"/>
      <c r="D2" s="75" t="s">
        <v>8</v>
      </c>
      <c r="E2" s="75"/>
      <c r="F2" s="75"/>
      <c r="G2" s="75"/>
    </row>
    <row r="3" spans="1:36" ht="39" customHeight="1" x14ac:dyDescent="0.25">
      <c r="A3" s="6"/>
      <c r="B3" s="1"/>
      <c r="C3" s="1"/>
      <c r="D3" s="76" t="s">
        <v>115</v>
      </c>
      <c r="E3" s="76"/>
      <c r="F3" s="76"/>
      <c r="G3" s="76"/>
      <c r="K3" s="9"/>
    </row>
    <row r="4" spans="1:36" ht="38.25" customHeight="1" x14ac:dyDescent="0.25">
      <c r="A4" s="77" t="s">
        <v>123</v>
      </c>
      <c r="B4" s="77"/>
      <c r="C4" s="77"/>
      <c r="D4" s="77"/>
      <c r="E4" s="77"/>
      <c r="F4" s="77"/>
      <c r="G4" s="77"/>
    </row>
    <row r="5" spans="1:36" ht="12.75" customHeight="1" x14ac:dyDescent="0.25">
      <c r="A5" s="2"/>
      <c r="B5" s="2"/>
      <c r="C5" s="2"/>
      <c r="E5" s="2"/>
      <c r="F5" s="2"/>
      <c r="G5" s="7" t="s">
        <v>23</v>
      </c>
    </row>
    <row r="6" spans="1:36" ht="38.25" customHeight="1" x14ac:dyDescent="0.25">
      <c r="A6" s="78" t="s">
        <v>9</v>
      </c>
      <c r="B6" s="78" t="s">
        <v>0</v>
      </c>
      <c r="C6" s="78" t="s">
        <v>1</v>
      </c>
      <c r="D6" s="80" t="s">
        <v>56</v>
      </c>
      <c r="E6" s="80"/>
      <c r="F6" s="80"/>
      <c r="G6" s="78" t="s">
        <v>2</v>
      </c>
    </row>
    <row r="7" spans="1:36" ht="64.5" customHeight="1" x14ac:dyDescent="0.25">
      <c r="A7" s="78"/>
      <c r="B7" s="78"/>
      <c r="C7" s="78"/>
      <c r="D7" s="10" t="s">
        <v>84</v>
      </c>
      <c r="E7" s="10" t="s">
        <v>91</v>
      </c>
      <c r="F7" s="10" t="s">
        <v>105</v>
      </c>
      <c r="G7" s="79"/>
      <c r="V7" s="3" t="s">
        <v>75</v>
      </c>
    </row>
    <row r="8" spans="1:36" s="20" customFormat="1" ht="19.5" customHeight="1" x14ac:dyDescent="0.25">
      <c r="A8" s="74" t="s">
        <v>120</v>
      </c>
      <c r="B8" s="74" t="s">
        <v>12</v>
      </c>
      <c r="C8" s="11" t="s">
        <v>3</v>
      </c>
      <c r="D8" s="19">
        <f>D12+D16+D20+D24+D28+D32+D40+D44+D48+D52+D56+D36</f>
        <v>2641391.2000000002</v>
      </c>
      <c r="E8" s="19">
        <f t="shared" ref="E8:F8" si="0">E12+E16+E20+E24+E28+E32+E40+E44+E48+E52+E56+E36</f>
        <v>3779397.2</v>
      </c>
      <c r="F8" s="19">
        <f t="shared" si="0"/>
        <v>4476914.01</v>
      </c>
      <c r="G8" s="74"/>
    </row>
    <row r="9" spans="1:36" s="20" customFormat="1" ht="21" customHeight="1" x14ac:dyDescent="0.25">
      <c r="A9" s="74"/>
      <c r="B9" s="74"/>
      <c r="C9" s="11" t="s">
        <v>4</v>
      </c>
      <c r="D9" s="19">
        <f>D13+D17+D25+D33+D45+D21+D41+D49+D29+D53+D57+D37</f>
        <v>20474825.640000001</v>
      </c>
      <c r="E9" s="19">
        <f t="shared" ref="E9:F9" si="1">E13+E17+E25+E33+E45+E21+E41+E49+E29+E53+E57+E37</f>
        <v>18980300.204301074</v>
      </c>
      <c r="F9" s="19">
        <f t="shared" si="1"/>
        <v>18466720.530000001</v>
      </c>
      <c r="G9" s="74"/>
    </row>
    <row r="10" spans="1:36" s="20" customFormat="1" ht="31.5" customHeight="1" x14ac:dyDescent="0.25">
      <c r="A10" s="74"/>
      <c r="B10" s="74"/>
      <c r="C10" s="11" t="s">
        <v>5</v>
      </c>
      <c r="D10" s="19">
        <f>D14+D18+D22+D26+D30+D42+D50+D46+D54</f>
        <v>0</v>
      </c>
      <c r="E10" s="19">
        <f t="shared" ref="E10:F10" si="2">E14+E18+E22+E26+E30+E42+E50+E46+E54</f>
        <v>0</v>
      </c>
      <c r="F10" s="19">
        <f t="shared" si="2"/>
        <v>0</v>
      </c>
      <c r="G10" s="74"/>
    </row>
    <row r="11" spans="1:36" s="20" customFormat="1" ht="32.25" customHeight="1" x14ac:dyDescent="0.25">
      <c r="A11" s="74"/>
      <c r="B11" s="74"/>
      <c r="C11" s="11" t="s">
        <v>6</v>
      </c>
      <c r="D11" s="19">
        <f>D8+D9+D10</f>
        <v>23116216.84</v>
      </c>
      <c r="E11" s="19">
        <f t="shared" ref="E11:F11" si="3">E8+E9+E10</f>
        <v>22759697.404301073</v>
      </c>
      <c r="F11" s="19">
        <f t="shared" si="3"/>
        <v>22943634.539999999</v>
      </c>
      <c r="G11" s="74"/>
      <c r="L11" s="21"/>
    </row>
    <row r="12" spans="1:36" s="23" customFormat="1" ht="15.75" customHeight="1" x14ac:dyDescent="0.25">
      <c r="A12" s="58" t="s">
        <v>17</v>
      </c>
      <c r="B12" s="58" t="s">
        <v>12</v>
      </c>
      <c r="C12" s="12" t="s">
        <v>3</v>
      </c>
      <c r="D12" s="22">
        <v>0</v>
      </c>
      <c r="E12" s="22">
        <v>0</v>
      </c>
      <c r="F12" s="22">
        <v>0</v>
      </c>
      <c r="G12" s="58"/>
    </row>
    <row r="13" spans="1:36" s="23" customFormat="1" x14ac:dyDescent="0.25">
      <c r="A13" s="58"/>
      <c r="B13" s="58"/>
      <c r="C13" s="12" t="s">
        <v>4</v>
      </c>
      <c r="D13" s="22">
        <v>1572052</v>
      </c>
      <c r="E13" s="22">
        <v>1572052</v>
      </c>
      <c r="F13" s="22">
        <v>1572052</v>
      </c>
      <c r="G13" s="58"/>
    </row>
    <row r="14" spans="1:36" s="23" customFormat="1" ht="31.5" x14ac:dyDescent="0.25">
      <c r="A14" s="58"/>
      <c r="B14" s="58"/>
      <c r="C14" s="12" t="s">
        <v>5</v>
      </c>
      <c r="D14" s="22">
        <v>0</v>
      </c>
      <c r="E14" s="22">
        <v>0</v>
      </c>
      <c r="F14" s="22">
        <v>0</v>
      </c>
      <c r="G14" s="58"/>
    </row>
    <row r="15" spans="1:36" s="23" customFormat="1" ht="30.75" customHeight="1" x14ac:dyDescent="0.25">
      <c r="A15" s="58"/>
      <c r="B15" s="58"/>
      <c r="C15" s="18" t="s">
        <v>11</v>
      </c>
      <c r="D15" s="22">
        <f>D12+D13+D14</f>
        <v>1572052</v>
      </c>
      <c r="E15" s="22">
        <f>E12+E13+E14</f>
        <v>1572052</v>
      </c>
      <c r="F15" s="22">
        <f>F12+F13+F14</f>
        <v>1572052</v>
      </c>
      <c r="G15" s="58"/>
    </row>
    <row r="16" spans="1:36" s="25" customFormat="1" ht="15.75" customHeight="1" x14ac:dyDescent="0.25">
      <c r="A16" s="59" t="s">
        <v>18</v>
      </c>
      <c r="B16" s="58" t="s">
        <v>12</v>
      </c>
      <c r="C16" s="18" t="s">
        <v>3</v>
      </c>
      <c r="D16" s="22">
        <v>0</v>
      </c>
      <c r="E16" s="22">
        <v>0</v>
      </c>
      <c r="F16" s="22">
        <v>0</v>
      </c>
      <c r="G16" s="59" t="s">
        <v>34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</row>
    <row r="17" spans="1:36" s="25" customFormat="1" x14ac:dyDescent="0.25">
      <c r="A17" s="60"/>
      <c r="B17" s="58"/>
      <c r="C17" s="18" t="s">
        <v>4</v>
      </c>
      <c r="D17" s="22">
        <v>12681027.949999999</v>
      </c>
      <c r="E17" s="22">
        <v>12325684</v>
      </c>
      <c r="F17" s="22">
        <v>11942284</v>
      </c>
      <c r="G17" s="60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</row>
    <row r="18" spans="1:36" s="25" customFormat="1" ht="31.5" x14ac:dyDescent="0.25">
      <c r="A18" s="60"/>
      <c r="B18" s="58"/>
      <c r="C18" s="18" t="s">
        <v>5</v>
      </c>
      <c r="D18" s="22">
        <v>0</v>
      </c>
      <c r="E18" s="22">
        <v>0</v>
      </c>
      <c r="F18" s="22">
        <v>0</v>
      </c>
      <c r="G18" s="60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36" s="25" customFormat="1" ht="36.75" customHeight="1" x14ac:dyDescent="0.25">
      <c r="A19" s="61"/>
      <c r="B19" s="58"/>
      <c r="C19" s="18" t="s">
        <v>11</v>
      </c>
      <c r="D19" s="22">
        <f>D16+D17+D18</f>
        <v>12681027.949999999</v>
      </c>
      <c r="E19" s="22">
        <f>E16+E17+E18</f>
        <v>12325684</v>
      </c>
      <c r="F19" s="22">
        <f>F16+F17+F18</f>
        <v>11942284</v>
      </c>
      <c r="G19" s="61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</row>
    <row r="20" spans="1:36" s="25" customFormat="1" ht="71.25" customHeight="1" x14ac:dyDescent="0.25">
      <c r="A20" s="59" t="s">
        <v>19</v>
      </c>
      <c r="B20" s="58" t="s">
        <v>12</v>
      </c>
      <c r="C20" s="18" t="s">
        <v>3</v>
      </c>
      <c r="D20" s="22">
        <v>1123506</v>
      </c>
      <c r="E20" s="22">
        <v>1123506</v>
      </c>
      <c r="F20" s="22">
        <v>1123506</v>
      </c>
      <c r="G20" s="59" t="s">
        <v>30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</row>
    <row r="21" spans="1:36" s="25" customFormat="1" ht="50.25" customHeight="1" x14ac:dyDescent="0.25">
      <c r="A21" s="60"/>
      <c r="B21" s="58"/>
      <c r="C21" s="18" t="s">
        <v>4</v>
      </c>
      <c r="D21" s="22">
        <v>0</v>
      </c>
      <c r="E21" s="22">
        <v>0</v>
      </c>
      <c r="F21" s="22">
        <v>0</v>
      </c>
      <c r="G21" s="60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</row>
    <row r="22" spans="1:36" s="25" customFormat="1" ht="29.25" customHeight="1" x14ac:dyDescent="0.25">
      <c r="A22" s="60"/>
      <c r="B22" s="58"/>
      <c r="C22" s="18" t="s">
        <v>5</v>
      </c>
      <c r="D22" s="22">
        <v>0</v>
      </c>
      <c r="E22" s="22">
        <v>0</v>
      </c>
      <c r="F22" s="22">
        <v>0</v>
      </c>
      <c r="G22" s="60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</row>
    <row r="23" spans="1:36" s="25" customFormat="1" ht="38.25" customHeight="1" x14ac:dyDescent="0.25">
      <c r="A23" s="61"/>
      <c r="B23" s="58"/>
      <c r="C23" s="18" t="s">
        <v>11</v>
      </c>
      <c r="D23" s="22">
        <f>D20+D21+D22</f>
        <v>1123506</v>
      </c>
      <c r="E23" s="22">
        <f>E20+E21+E22</f>
        <v>1123506</v>
      </c>
      <c r="F23" s="22">
        <f>F20+F21+F22</f>
        <v>1123506</v>
      </c>
      <c r="G23" s="61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25" customFormat="1" ht="50.25" customHeight="1" x14ac:dyDescent="0.25">
      <c r="A24" s="59" t="s">
        <v>37</v>
      </c>
      <c r="B24" s="58" t="s">
        <v>12</v>
      </c>
      <c r="C24" s="18" t="s">
        <v>3</v>
      </c>
      <c r="D24" s="26">
        <v>255486.2</v>
      </c>
      <c r="E24" s="26">
        <v>255486.2</v>
      </c>
      <c r="F24" s="26">
        <v>255486.2</v>
      </c>
      <c r="G24" s="59" t="s">
        <v>49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36" s="25" customFormat="1" ht="51" customHeight="1" x14ac:dyDescent="0.25">
      <c r="A25" s="60"/>
      <c r="B25" s="58"/>
      <c r="C25" s="18" t="s">
        <v>4</v>
      </c>
      <c r="D25" s="22">
        <v>0</v>
      </c>
      <c r="E25" s="22">
        <v>0</v>
      </c>
      <c r="F25" s="22">
        <v>0</v>
      </c>
      <c r="G25" s="60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</row>
    <row r="26" spans="1:36" s="25" customFormat="1" ht="62.25" customHeight="1" x14ac:dyDescent="0.25">
      <c r="A26" s="60"/>
      <c r="B26" s="58"/>
      <c r="C26" s="18" t="s">
        <v>5</v>
      </c>
      <c r="D26" s="22">
        <v>0</v>
      </c>
      <c r="E26" s="22">
        <v>0</v>
      </c>
      <c r="F26" s="22">
        <v>0</v>
      </c>
      <c r="G26" s="60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</row>
    <row r="27" spans="1:36" s="25" customFormat="1" ht="45.75" customHeight="1" x14ac:dyDescent="0.25">
      <c r="A27" s="61"/>
      <c r="B27" s="58"/>
      <c r="C27" s="18" t="s">
        <v>7</v>
      </c>
      <c r="D27" s="22">
        <f>D24+D25+D26</f>
        <v>255486.2</v>
      </c>
      <c r="E27" s="22">
        <f>E24+E25+E26</f>
        <v>255486.2</v>
      </c>
      <c r="F27" s="22">
        <f>F24+F25+F26</f>
        <v>255486.2</v>
      </c>
      <c r="G27" s="61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</row>
    <row r="28" spans="1:36" s="25" customFormat="1" ht="39.75" customHeight="1" x14ac:dyDescent="0.25">
      <c r="A28" s="59" t="s">
        <v>74</v>
      </c>
      <c r="B28" s="58" t="s">
        <v>12</v>
      </c>
      <c r="C28" s="18" t="s">
        <v>3</v>
      </c>
      <c r="D28" s="22">
        <v>280827</v>
      </c>
      <c r="E28" s="22">
        <v>280827</v>
      </c>
      <c r="F28" s="22">
        <v>280827</v>
      </c>
      <c r="G28" s="59" t="s">
        <v>30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</row>
    <row r="29" spans="1:36" s="25" customFormat="1" ht="28.5" customHeight="1" x14ac:dyDescent="0.25">
      <c r="A29" s="60"/>
      <c r="B29" s="58"/>
      <c r="C29" s="18" t="s">
        <v>4</v>
      </c>
      <c r="D29" s="22">
        <v>0</v>
      </c>
      <c r="E29" s="22">
        <v>0</v>
      </c>
      <c r="F29" s="22">
        <v>0</v>
      </c>
      <c r="G29" s="60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</row>
    <row r="30" spans="1:36" s="25" customFormat="1" ht="41.25" customHeight="1" x14ac:dyDescent="0.25">
      <c r="A30" s="60"/>
      <c r="B30" s="58"/>
      <c r="C30" s="18" t="s">
        <v>5</v>
      </c>
      <c r="D30" s="22">
        <v>0</v>
      </c>
      <c r="E30" s="22">
        <v>0</v>
      </c>
      <c r="F30" s="22">
        <v>0</v>
      </c>
      <c r="G30" s="60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</row>
    <row r="31" spans="1:36" s="25" customFormat="1" ht="33" customHeight="1" x14ac:dyDescent="0.25">
      <c r="A31" s="61"/>
      <c r="B31" s="58"/>
      <c r="C31" s="18" t="s">
        <v>7</v>
      </c>
      <c r="D31" s="22">
        <f>D28+D29+D30</f>
        <v>280827</v>
      </c>
      <c r="E31" s="22">
        <f>E28+E29+E30</f>
        <v>280827</v>
      </c>
      <c r="F31" s="22">
        <f>F28+F29+F30</f>
        <v>280827</v>
      </c>
      <c r="G31" s="61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36" s="25" customFormat="1" ht="15.75" customHeight="1" x14ac:dyDescent="0.25">
      <c r="A32" s="59" t="s">
        <v>20</v>
      </c>
      <c r="B32" s="58" t="s">
        <v>12</v>
      </c>
      <c r="C32" s="18" t="s">
        <v>3</v>
      </c>
      <c r="D32" s="26">
        <v>574745</v>
      </c>
      <c r="E32" s="26">
        <v>600640</v>
      </c>
      <c r="F32" s="26">
        <v>621814</v>
      </c>
      <c r="G32" s="58" t="s">
        <v>30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1:36" s="25" customFormat="1" x14ac:dyDescent="0.25">
      <c r="A33" s="60"/>
      <c r="B33" s="58"/>
      <c r="C33" s="18" t="s">
        <v>4</v>
      </c>
      <c r="D33" s="22">
        <v>0</v>
      </c>
      <c r="E33" s="22">
        <v>0</v>
      </c>
      <c r="F33" s="22">
        <v>0</v>
      </c>
      <c r="G33" s="58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s="25" customFormat="1" ht="31.5" x14ac:dyDescent="0.25">
      <c r="A34" s="60"/>
      <c r="B34" s="58"/>
      <c r="C34" s="18" t="s">
        <v>5</v>
      </c>
      <c r="D34" s="22">
        <v>0</v>
      </c>
      <c r="E34" s="22">
        <v>0</v>
      </c>
      <c r="F34" s="22">
        <v>0</v>
      </c>
      <c r="G34" s="58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</row>
    <row r="35" spans="1:36" s="25" customFormat="1" ht="31.5" customHeight="1" x14ac:dyDescent="0.25">
      <c r="A35" s="61"/>
      <c r="B35" s="58"/>
      <c r="C35" s="18" t="s">
        <v>11</v>
      </c>
      <c r="D35" s="22">
        <f>D32+D33+D34</f>
        <v>574745</v>
      </c>
      <c r="E35" s="22">
        <f>E32+E33+E34</f>
        <v>600640</v>
      </c>
      <c r="F35" s="22">
        <f>F32+F33+F34</f>
        <v>621814</v>
      </c>
      <c r="G35" s="58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</row>
    <row r="36" spans="1:36" s="25" customFormat="1" ht="26.25" customHeight="1" x14ac:dyDescent="0.25">
      <c r="A36" s="59" t="s">
        <v>99</v>
      </c>
      <c r="B36" s="58" t="s">
        <v>12</v>
      </c>
      <c r="C36" s="18" t="s">
        <v>3</v>
      </c>
      <c r="D36" s="26">
        <v>1019</v>
      </c>
      <c r="E36" s="26">
        <v>1069</v>
      </c>
      <c r="F36" s="26">
        <v>952</v>
      </c>
      <c r="G36" s="58" t="s">
        <v>98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</row>
    <row r="37" spans="1:36" s="25" customFormat="1" ht="19.5" customHeight="1" x14ac:dyDescent="0.25">
      <c r="A37" s="60"/>
      <c r="B37" s="58"/>
      <c r="C37" s="18" t="s">
        <v>4</v>
      </c>
      <c r="D37" s="22">
        <v>0</v>
      </c>
      <c r="E37" s="22">
        <v>0</v>
      </c>
      <c r="F37" s="22">
        <v>0</v>
      </c>
      <c r="G37" s="58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s="25" customFormat="1" ht="31.5" x14ac:dyDescent="0.25">
      <c r="A38" s="60"/>
      <c r="B38" s="58"/>
      <c r="C38" s="18" t="s">
        <v>5</v>
      </c>
      <c r="D38" s="22">
        <v>0</v>
      </c>
      <c r="E38" s="22">
        <v>0</v>
      </c>
      <c r="F38" s="22">
        <v>0</v>
      </c>
      <c r="G38" s="58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s="25" customFormat="1" ht="31.5" x14ac:dyDescent="0.25">
      <c r="A39" s="61"/>
      <c r="B39" s="58"/>
      <c r="C39" s="18" t="s">
        <v>11</v>
      </c>
      <c r="D39" s="22">
        <f>D36+D37+D38</f>
        <v>1019</v>
      </c>
      <c r="E39" s="22">
        <f>E36+E37+E38</f>
        <v>1069</v>
      </c>
      <c r="F39" s="22">
        <f>F36+F37+F38</f>
        <v>952</v>
      </c>
      <c r="G39" s="58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s="25" customFormat="1" ht="23.25" customHeight="1" x14ac:dyDescent="0.25">
      <c r="A40" s="59" t="s">
        <v>70</v>
      </c>
      <c r="B40" s="58" t="s">
        <v>68</v>
      </c>
      <c r="C40" s="18" t="s">
        <v>3</v>
      </c>
      <c r="D40" s="22">
        <v>0</v>
      </c>
      <c r="E40" s="22">
        <v>0</v>
      </c>
      <c r="F40" s="22">
        <v>0</v>
      </c>
      <c r="G40" s="59" t="s">
        <v>31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s="25" customFormat="1" ht="15.75" customHeight="1" x14ac:dyDescent="0.25">
      <c r="A41" s="60"/>
      <c r="B41" s="58"/>
      <c r="C41" s="18" t="s">
        <v>4</v>
      </c>
      <c r="D41" s="26">
        <v>458543</v>
      </c>
      <c r="E41" s="26">
        <v>328543</v>
      </c>
      <c r="F41" s="26">
        <v>328543</v>
      </c>
      <c r="G41" s="60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s="25" customFormat="1" ht="33" customHeight="1" x14ac:dyDescent="0.25">
      <c r="A42" s="60"/>
      <c r="B42" s="58"/>
      <c r="C42" s="18" t="s">
        <v>5</v>
      </c>
      <c r="D42" s="22">
        <v>0</v>
      </c>
      <c r="E42" s="22">
        <v>0</v>
      </c>
      <c r="F42" s="22">
        <v>0</v>
      </c>
      <c r="G42" s="60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s="25" customFormat="1" ht="89.25" customHeight="1" x14ac:dyDescent="0.25">
      <c r="A43" s="61"/>
      <c r="B43" s="58"/>
      <c r="C43" s="18" t="s">
        <v>11</v>
      </c>
      <c r="D43" s="22">
        <f>D40+D41+D42</f>
        <v>458543</v>
      </c>
      <c r="E43" s="22">
        <f>E40+E41+E42</f>
        <v>328543</v>
      </c>
      <c r="F43" s="22">
        <f>F40+F41+F42</f>
        <v>328543</v>
      </c>
      <c r="G43" s="61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</row>
    <row r="44" spans="1:36" s="25" customFormat="1" ht="41.25" customHeight="1" x14ac:dyDescent="0.25">
      <c r="A44" s="59" t="s">
        <v>69</v>
      </c>
      <c r="B44" s="58" t="s">
        <v>66</v>
      </c>
      <c r="C44" s="18" t="s">
        <v>3</v>
      </c>
      <c r="D44" s="22">
        <v>0</v>
      </c>
      <c r="E44" s="22">
        <v>0</v>
      </c>
      <c r="F44" s="22">
        <v>0</v>
      </c>
      <c r="G44" s="59" t="s">
        <v>33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1:36" s="25" customFormat="1" ht="34.5" customHeight="1" x14ac:dyDescent="0.25">
      <c r="A45" s="60"/>
      <c r="B45" s="58"/>
      <c r="C45" s="18" t="s">
        <v>4</v>
      </c>
      <c r="D45" s="26">
        <v>2535254</v>
      </c>
      <c r="E45" s="26">
        <v>2305837</v>
      </c>
      <c r="F45" s="26">
        <v>2124741</v>
      </c>
      <c r="G45" s="60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36" s="25" customFormat="1" ht="42.75" customHeight="1" x14ac:dyDescent="0.25">
      <c r="A46" s="60"/>
      <c r="B46" s="58"/>
      <c r="C46" s="18" t="s">
        <v>5</v>
      </c>
      <c r="D46" s="22">
        <v>0</v>
      </c>
      <c r="E46" s="22">
        <v>0</v>
      </c>
      <c r="F46" s="22">
        <v>0</v>
      </c>
      <c r="G46" s="60"/>
      <c r="H46" s="24"/>
      <c r="I46" s="24"/>
      <c r="J46" s="24"/>
      <c r="K46" s="24"/>
      <c r="L46" s="24" t="s">
        <v>63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</row>
    <row r="47" spans="1:36" s="25" customFormat="1" ht="42.75" customHeight="1" x14ac:dyDescent="0.25">
      <c r="A47" s="61"/>
      <c r="B47" s="58"/>
      <c r="C47" s="18" t="s">
        <v>11</v>
      </c>
      <c r="D47" s="22">
        <f>D44+D45+D46</f>
        <v>2535254</v>
      </c>
      <c r="E47" s="22">
        <f>E44+E45+E46</f>
        <v>2305837</v>
      </c>
      <c r="F47" s="22">
        <f>F44+F45+F46</f>
        <v>2124741</v>
      </c>
      <c r="G47" s="61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</row>
    <row r="48" spans="1:36" s="25" customFormat="1" ht="30" customHeight="1" x14ac:dyDescent="0.25">
      <c r="A48" s="59" t="s">
        <v>53</v>
      </c>
      <c r="B48" s="58" t="s">
        <v>55</v>
      </c>
      <c r="C48" s="18" t="s">
        <v>3</v>
      </c>
      <c r="D48" s="22">
        <v>0</v>
      </c>
      <c r="E48" s="22">
        <v>0</v>
      </c>
      <c r="F48" s="22">
        <v>0</v>
      </c>
      <c r="G48" s="58" t="s">
        <v>54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36" s="25" customFormat="1" ht="25.5" customHeight="1" x14ac:dyDescent="0.25">
      <c r="A49" s="60"/>
      <c r="B49" s="58"/>
      <c r="C49" s="18" t="s">
        <v>4</v>
      </c>
      <c r="D49" s="26">
        <v>3197404</v>
      </c>
      <c r="E49" s="26">
        <v>2333936</v>
      </c>
      <c r="F49" s="26">
        <v>2333936</v>
      </c>
      <c r="G49" s="58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</row>
    <row r="50" spans="1:36" s="25" customFormat="1" ht="31.5" customHeight="1" x14ac:dyDescent="0.25">
      <c r="A50" s="60"/>
      <c r="B50" s="58"/>
      <c r="C50" s="18" t="s">
        <v>5</v>
      </c>
      <c r="D50" s="22">
        <v>0</v>
      </c>
      <c r="E50" s="22">
        <v>0</v>
      </c>
      <c r="F50" s="22">
        <v>0</v>
      </c>
      <c r="G50" s="58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</row>
    <row r="51" spans="1:36" s="25" customFormat="1" ht="40.5" customHeight="1" x14ac:dyDescent="0.25">
      <c r="A51" s="61"/>
      <c r="B51" s="58"/>
      <c r="C51" s="18" t="s">
        <v>11</v>
      </c>
      <c r="D51" s="22">
        <f>D48+D49+D50</f>
        <v>3197404</v>
      </c>
      <c r="E51" s="22">
        <f>E48+E49+E50</f>
        <v>2333936</v>
      </c>
      <c r="F51" s="22">
        <f>F48+F49+F50</f>
        <v>2333936</v>
      </c>
      <c r="G51" s="58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</row>
    <row r="52" spans="1:36" s="25" customFormat="1" ht="24.75" customHeight="1" x14ac:dyDescent="0.25">
      <c r="A52" s="62" t="s">
        <v>107</v>
      </c>
      <c r="B52" s="68" t="s">
        <v>12</v>
      </c>
      <c r="C52" s="18" t="s">
        <v>3</v>
      </c>
      <c r="D52" s="22">
        <v>405808</v>
      </c>
      <c r="E52" s="22">
        <v>0</v>
      </c>
      <c r="F52" s="22">
        <v>0</v>
      </c>
      <c r="G52" s="59" t="s">
        <v>65</v>
      </c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</row>
    <row r="53" spans="1:36" s="25" customFormat="1" ht="24.75" customHeight="1" x14ac:dyDescent="0.25">
      <c r="A53" s="63"/>
      <c r="B53" s="68"/>
      <c r="C53" s="18" t="s">
        <v>4</v>
      </c>
      <c r="D53" s="22">
        <v>30544.69</v>
      </c>
      <c r="E53" s="22">
        <v>0</v>
      </c>
      <c r="F53" s="22">
        <v>0</v>
      </c>
      <c r="G53" s="60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</row>
    <row r="54" spans="1:36" s="25" customFormat="1" ht="28.5" customHeight="1" x14ac:dyDescent="0.25">
      <c r="A54" s="63"/>
      <c r="B54" s="68"/>
      <c r="C54" s="18" t="s">
        <v>5</v>
      </c>
      <c r="D54" s="22">
        <v>0</v>
      </c>
      <c r="E54" s="22">
        <v>0</v>
      </c>
      <c r="F54" s="22">
        <v>0</v>
      </c>
      <c r="G54" s="60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</row>
    <row r="55" spans="1:36" s="25" customFormat="1" ht="37.5" customHeight="1" x14ac:dyDescent="0.25">
      <c r="A55" s="64"/>
      <c r="B55" s="68"/>
      <c r="C55" s="18" t="s">
        <v>11</v>
      </c>
      <c r="D55" s="22">
        <f>D52+D53+D54</f>
        <v>436352.69</v>
      </c>
      <c r="E55" s="22">
        <f t="shared" ref="E55:F55" si="4">E52+E53+E54</f>
        <v>0</v>
      </c>
      <c r="F55" s="22">
        <f t="shared" si="4"/>
        <v>0</v>
      </c>
      <c r="G55" s="61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</row>
    <row r="56" spans="1:36" s="25" customFormat="1" ht="34.5" customHeight="1" x14ac:dyDescent="0.25">
      <c r="A56" s="62" t="s">
        <v>108</v>
      </c>
      <c r="B56" s="62" t="str">
        <f t="shared" ref="B56" si="5">$B$52</f>
        <v>Администрация города Фокино</v>
      </c>
      <c r="C56" s="18" t="s">
        <v>73</v>
      </c>
      <c r="D56" s="27">
        <v>0</v>
      </c>
      <c r="E56" s="27">
        <f>'[1]2023-2025 СОФИН'!J8</f>
        <v>1517869</v>
      </c>
      <c r="F56" s="27">
        <f>2018782.51+175546.3</f>
        <v>2194328.81</v>
      </c>
      <c r="G56" s="1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</row>
    <row r="57" spans="1:36" s="25" customFormat="1" ht="24.75" customHeight="1" x14ac:dyDescent="0.25">
      <c r="A57" s="63"/>
      <c r="B57" s="63"/>
      <c r="C57" s="18" t="str">
        <f t="shared" ref="C57:C59" si="6">C53</f>
        <v>местные бюджеты</v>
      </c>
      <c r="D57" s="27">
        <v>0</v>
      </c>
      <c r="E57" s="27">
        <f>'[1]2023-2025 СОФИН'!J9</f>
        <v>114248.20430107527</v>
      </c>
      <c r="F57" s="27">
        <v>165164.53</v>
      </c>
      <c r="G57" s="1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</row>
    <row r="58" spans="1:36" s="25" customFormat="1" ht="28.5" customHeight="1" x14ac:dyDescent="0.25">
      <c r="A58" s="63"/>
      <c r="B58" s="63"/>
      <c r="C58" s="18" t="str">
        <f t="shared" si="6"/>
        <v>внебюджетные источники</v>
      </c>
      <c r="D58" s="27">
        <v>0</v>
      </c>
      <c r="E58" s="27">
        <v>0</v>
      </c>
      <c r="F58" s="27">
        <v>0</v>
      </c>
      <c r="G58" s="1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</row>
    <row r="59" spans="1:36" s="25" customFormat="1" ht="33.75" customHeight="1" x14ac:dyDescent="0.25">
      <c r="A59" s="64"/>
      <c r="B59" s="64"/>
      <c r="C59" s="18" t="str">
        <f t="shared" si="6"/>
        <v>Итого по  мероприятию:</v>
      </c>
      <c r="D59" s="27">
        <f>D56+D57+D58</f>
        <v>0</v>
      </c>
      <c r="E59" s="27">
        <f t="shared" ref="E59:F59" si="7">E56+E57+E58</f>
        <v>1632117.2043010753</v>
      </c>
      <c r="F59" s="27">
        <f t="shared" si="7"/>
        <v>2359493.34</v>
      </c>
      <c r="G59" s="1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</row>
    <row r="60" spans="1:36" s="25" customFormat="1" ht="32.25" customHeight="1" x14ac:dyDescent="0.25">
      <c r="A60" s="69" t="s">
        <v>119</v>
      </c>
      <c r="B60" s="58"/>
      <c r="C60" s="11" t="s">
        <v>73</v>
      </c>
      <c r="D60" s="29">
        <f>D64+D68+D72+D76</f>
        <v>0</v>
      </c>
      <c r="E60" s="29">
        <f t="shared" ref="E60:F60" si="8">E64+E68+E72+E76</f>
        <v>0</v>
      </c>
      <c r="F60" s="29">
        <f t="shared" si="8"/>
        <v>0</v>
      </c>
      <c r="G60" s="30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</row>
    <row r="61" spans="1:36" s="25" customFormat="1" ht="21.75" customHeight="1" x14ac:dyDescent="0.25">
      <c r="A61" s="69"/>
      <c r="B61" s="58"/>
      <c r="C61" s="11" t="s">
        <v>4</v>
      </c>
      <c r="D61" s="29">
        <f>D65+D69+D73+D77</f>
        <v>563304.78</v>
      </c>
      <c r="E61" s="29">
        <f t="shared" ref="E61:F61" si="9">E65+E69+E73+E77</f>
        <v>0</v>
      </c>
      <c r="F61" s="29">
        <f t="shared" si="9"/>
        <v>0</v>
      </c>
      <c r="G61" s="30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</row>
    <row r="62" spans="1:36" s="25" customFormat="1" ht="31.5" customHeight="1" x14ac:dyDescent="0.25">
      <c r="A62" s="69"/>
      <c r="B62" s="58"/>
      <c r="C62" s="11" t="s">
        <v>5</v>
      </c>
      <c r="D62" s="29">
        <f>D66+D70+D74+D78</f>
        <v>0</v>
      </c>
      <c r="E62" s="29">
        <f t="shared" ref="E62:F62" si="10">E66+E70+E74+E78</f>
        <v>0</v>
      </c>
      <c r="F62" s="29">
        <f t="shared" si="10"/>
        <v>0</v>
      </c>
      <c r="G62" s="30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25" customFormat="1" ht="33" customHeight="1" x14ac:dyDescent="0.25">
      <c r="A63" s="69"/>
      <c r="B63" s="58"/>
      <c r="C63" s="11" t="s">
        <v>7</v>
      </c>
      <c r="D63" s="29">
        <f>D60+D61+D62</f>
        <v>563304.78</v>
      </c>
      <c r="E63" s="29">
        <f>E60+E61+E62</f>
        <v>0</v>
      </c>
      <c r="F63" s="29">
        <f>F60+F61+F62</f>
        <v>0</v>
      </c>
      <c r="G63" s="30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</row>
    <row r="64" spans="1:36" s="25" customFormat="1" ht="30.75" customHeight="1" x14ac:dyDescent="0.25">
      <c r="A64" s="59" t="s">
        <v>109</v>
      </c>
      <c r="B64" s="59" t="s">
        <v>12</v>
      </c>
      <c r="C64" s="12" t="s">
        <v>73</v>
      </c>
      <c r="D64" s="27">
        <v>0</v>
      </c>
      <c r="E64" s="27">
        <v>0</v>
      </c>
      <c r="F64" s="27">
        <v>0</v>
      </c>
      <c r="G64" s="62" t="s">
        <v>102</v>
      </c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</row>
    <row r="65" spans="1:36" s="25" customFormat="1" ht="20.25" customHeight="1" x14ac:dyDescent="0.25">
      <c r="A65" s="60"/>
      <c r="B65" s="60"/>
      <c r="C65" s="12" t="s">
        <v>4</v>
      </c>
      <c r="D65" s="27">
        <v>72208</v>
      </c>
      <c r="E65" s="27">
        <v>0</v>
      </c>
      <c r="F65" s="27">
        <v>0</v>
      </c>
      <c r="G65" s="63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</row>
    <row r="66" spans="1:36" s="25" customFormat="1" ht="31.5" customHeight="1" x14ac:dyDescent="0.25">
      <c r="A66" s="60"/>
      <c r="B66" s="60"/>
      <c r="C66" s="12" t="s">
        <v>5</v>
      </c>
      <c r="D66" s="27">
        <v>0</v>
      </c>
      <c r="E66" s="27">
        <v>0</v>
      </c>
      <c r="F66" s="27">
        <v>0</v>
      </c>
      <c r="G66" s="63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</row>
    <row r="67" spans="1:36" s="25" customFormat="1" ht="30.75" customHeight="1" x14ac:dyDescent="0.25">
      <c r="A67" s="61"/>
      <c r="B67" s="61"/>
      <c r="C67" s="13" t="s">
        <v>7</v>
      </c>
      <c r="D67" s="27">
        <f>D64+D65+D66</f>
        <v>72208</v>
      </c>
      <c r="E67" s="27">
        <f t="shared" ref="E67:F67" si="11">E64+E65+E66</f>
        <v>0</v>
      </c>
      <c r="F67" s="27">
        <f t="shared" si="11"/>
        <v>0</v>
      </c>
      <c r="G67" s="6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25" customFormat="1" ht="30.75" customHeight="1" x14ac:dyDescent="0.25">
      <c r="A68" s="59" t="s">
        <v>85</v>
      </c>
      <c r="B68" s="59" t="s">
        <v>12</v>
      </c>
      <c r="C68" s="12" t="s">
        <v>73</v>
      </c>
      <c r="D68" s="27">
        <v>0</v>
      </c>
      <c r="E68" s="27">
        <v>0</v>
      </c>
      <c r="F68" s="27">
        <v>0</v>
      </c>
      <c r="G68" s="62" t="s">
        <v>41</v>
      </c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</row>
    <row r="69" spans="1:36" s="25" customFormat="1" ht="23.25" customHeight="1" x14ac:dyDescent="0.25">
      <c r="A69" s="60"/>
      <c r="B69" s="60"/>
      <c r="C69" s="12" t="s">
        <v>4</v>
      </c>
      <c r="D69" s="27">
        <v>441659.78</v>
      </c>
      <c r="E69" s="27">
        <v>0</v>
      </c>
      <c r="F69" s="27">
        <v>0</v>
      </c>
      <c r="G69" s="63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</row>
    <row r="70" spans="1:36" s="25" customFormat="1" ht="33.75" customHeight="1" x14ac:dyDescent="0.25">
      <c r="A70" s="60"/>
      <c r="B70" s="60"/>
      <c r="C70" s="12" t="s">
        <v>5</v>
      </c>
      <c r="D70" s="27">
        <v>0</v>
      </c>
      <c r="E70" s="27">
        <v>0</v>
      </c>
      <c r="F70" s="27">
        <v>0</v>
      </c>
      <c r="G70" s="63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</row>
    <row r="71" spans="1:36" s="25" customFormat="1" ht="54" customHeight="1" x14ac:dyDescent="0.25">
      <c r="A71" s="61"/>
      <c r="B71" s="61"/>
      <c r="C71" s="13" t="s">
        <v>7</v>
      </c>
      <c r="D71" s="27">
        <f>D68+D69+D70</f>
        <v>441659.78</v>
      </c>
      <c r="E71" s="27">
        <f t="shared" ref="E71:F71" si="12">E68+E69+E70</f>
        <v>0</v>
      </c>
      <c r="F71" s="27">
        <f t="shared" si="12"/>
        <v>0</v>
      </c>
      <c r="G71" s="6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</row>
    <row r="72" spans="1:36" s="25" customFormat="1" ht="67.5" customHeight="1" x14ac:dyDescent="0.25">
      <c r="A72" s="59" t="s">
        <v>81</v>
      </c>
      <c r="B72" s="59" t="s">
        <v>12</v>
      </c>
      <c r="C72" s="12" t="s">
        <v>73</v>
      </c>
      <c r="D72" s="27">
        <v>0</v>
      </c>
      <c r="E72" s="27">
        <v>0</v>
      </c>
      <c r="F72" s="27">
        <v>0</v>
      </c>
      <c r="G72" s="62" t="s">
        <v>46</v>
      </c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</row>
    <row r="73" spans="1:36" s="25" customFormat="1" ht="57" customHeight="1" x14ac:dyDescent="0.25">
      <c r="A73" s="60"/>
      <c r="B73" s="60"/>
      <c r="C73" s="12" t="s">
        <v>4</v>
      </c>
      <c r="D73" s="27">
        <v>39437</v>
      </c>
      <c r="E73" s="27">
        <v>0</v>
      </c>
      <c r="F73" s="27">
        <v>0</v>
      </c>
      <c r="G73" s="63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</row>
    <row r="74" spans="1:36" s="25" customFormat="1" ht="52.5" customHeight="1" x14ac:dyDescent="0.25">
      <c r="A74" s="60"/>
      <c r="B74" s="60"/>
      <c r="C74" s="12" t="s">
        <v>5</v>
      </c>
      <c r="D74" s="27">
        <v>0</v>
      </c>
      <c r="E74" s="27">
        <v>0</v>
      </c>
      <c r="F74" s="27">
        <v>0</v>
      </c>
      <c r="G74" s="63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</row>
    <row r="75" spans="1:36" s="25" customFormat="1" ht="45.75" customHeight="1" x14ac:dyDescent="0.25">
      <c r="A75" s="61"/>
      <c r="B75" s="61"/>
      <c r="C75" s="13" t="s">
        <v>7</v>
      </c>
      <c r="D75" s="27">
        <f>D72+D73+D74</f>
        <v>39437</v>
      </c>
      <c r="E75" s="27">
        <f>E72+E73+E74</f>
        <v>0</v>
      </c>
      <c r="F75" s="27">
        <f>F72+F73+F74</f>
        <v>0</v>
      </c>
      <c r="G75" s="6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</row>
    <row r="76" spans="1:36" s="25" customFormat="1" ht="28.5" customHeight="1" x14ac:dyDescent="0.25">
      <c r="A76" s="62" t="s">
        <v>90</v>
      </c>
      <c r="B76" s="62" t="s">
        <v>12</v>
      </c>
      <c r="C76" s="48" t="s">
        <v>73</v>
      </c>
      <c r="D76" s="27">
        <v>0</v>
      </c>
      <c r="E76" s="27">
        <v>0</v>
      </c>
      <c r="F76" s="27">
        <v>0</v>
      </c>
      <c r="G76" s="62" t="s">
        <v>83</v>
      </c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</row>
    <row r="77" spans="1:36" s="25" customFormat="1" ht="23.25" customHeight="1" x14ac:dyDescent="0.25">
      <c r="A77" s="63"/>
      <c r="B77" s="63"/>
      <c r="C77" s="48" t="s">
        <v>4</v>
      </c>
      <c r="D77" s="27">
        <v>10000</v>
      </c>
      <c r="E77" s="27">
        <v>0</v>
      </c>
      <c r="F77" s="27">
        <v>0</v>
      </c>
      <c r="G77" s="63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</row>
    <row r="78" spans="1:36" s="25" customFormat="1" ht="30.75" customHeight="1" x14ac:dyDescent="0.25">
      <c r="A78" s="63"/>
      <c r="B78" s="63"/>
      <c r="C78" s="48" t="s">
        <v>5</v>
      </c>
      <c r="D78" s="27">
        <v>0</v>
      </c>
      <c r="E78" s="27">
        <v>0</v>
      </c>
      <c r="F78" s="27">
        <v>0</v>
      </c>
      <c r="G78" s="63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</row>
    <row r="79" spans="1:36" s="25" customFormat="1" ht="34.5" customHeight="1" x14ac:dyDescent="0.25">
      <c r="A79" s="64"/>
      <c r="B79" s="64"/>
      <c r="C79" s="47" t="s">
        <v>7</v>
      </c>
      <c r="D79" s="27">
        <f>D76+D77+D78</f>
        <v>10000</v>
      </c>
      <c r="E79" s="27">
        <f t="shared" ref="E79:F79" si="13">E76+E77+E78</f>
        <v>0</v>
      </c>
      <c r="F79" s="27">
        <f t="shared" si="13"/>
        <v>0</v>
      </c>
      <c r="G79" s="6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</row>
    <row r="80" spans="1:36" s="25" customFormat="1" ht="25.5" customHeight="1" x14ac:dyDescent="0.25">
      <c r="A80" s="84" t="s">
        <v>118</v>
      </c>
      <c r="B80" s="74" t="s">
        <v>12</v>
      </c>
      <c r="C80" s="11" t="s">
        <v>3</v>
      </c>
      <c r="D80" s="19">
        <f>D88+D92+D84+D96</f>
        <v>586191448.80999994</v>
      </c>
      <c r="E80" s="19">
        <f t="shared" ref="E80:F80" si="14">E88+E92+E84+E96</f>
        <v>27837064.91</v>
      </c>
      <c r="F80" s="19">
        <f t="shared" si="14"/>
        <v>8124089</v>
      </c>
      <c r="G80" s="7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</row>
    <row r="81" spans="1:36" s="25" customFormat="1" ht="21.75" customHeight="1" x14ac:dyDescent="0.25">
      <c r="A81" s="85"/>
      <c r="B81" s="74"/>
      <c r="C81" s="11" t="s">
        <v>4</v>
      </c>
      <c r="D81" s="19">
        <f>D89+D93+D85+D97</f>
        <v>10968872.77</v>
      </c>
      <c r="E81" s="19">
        <f t="shared" ref="E81:F81" si="15">E89+E93+E85+E97</f>
        <v>2091800</v>
      </c>
      <c r="F81" s="19">
        <f t="shared" si="15"/>
        <v>2188300</v>
      </c>
      <c r="G81" s="7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</row>
    <row r="82" spans="1:36" s="25" customFormat="1" ht="33.75" customHeight="1" x14ac:dyDescent="0.25">
      <c r="A82" s="85"/>
      <c r="B82" s="74"/>
      <c r="C82" s="11" t="s">
        <v>5</v>
      </c>
      <c r="D82" s="19">
        <f>D90+D94+D86</f>
        <v>0</v>
      </c>
      <c r="E82" s="19">
        <f t="shared" ref="E82:F82" si="16">E90+E94+E86</f>
        <v>0</v>
      </c>
      <c r="F82" s="19">
        <f t="shared" si="16"/>
        <v>0</v>
      </c>
      <c r="G82" s="7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</row>
    <row r="83" spans="1:36" s="25" customFormat="1" ht="33.75" customHeight="1" x14ac:dyDescent="0.25">
      <c r="A83" s="86"/>
      <c r="B83" s="74"/>
      <c r="C83" s="11" t="s">
        <v>7</v>
      </c>
      <c r="D83" s="19">
        <f>D80+D81+D82</f>
        <v>597160321.57999992</v>
      </c>
      <c r="E83" s="19">
        <f>E80+E81+E82</f>
        <v>29928864.91</v>
      </c>
      <c r="F83" s="19">
        <f>F80+F81+F82</f>
        <v>10312389</v>
      </c>
      <c r="G83" s="7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</row>
    <row r="84" spans="1:36" s="25" customFormat="1" ht="22.5" customHeight="1" x14ac:dyDescent="0.25">
      <c r="A84" s="59" t="s">
        <v>97</v>
      </c>
      <c r="B84" s="58" t="s">
        <v>12</v>
      </c>
      <c r="C84" s="12" t="s">
        <v>3</v>
      </c>
      <c r="D84" s="26">
        <v>0</v>
      </c>
      <c r="E84" s="26">
        <v>27837064.91</v>
      </c>
      <c r="F84" s="26"/>
      <c r="G84" s="58" t="s">
        <v>22</v>
      </c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</row>
    <row r="85" spans="1:36" s="25" customFormat="1" ht="23.25" customHeight="1" x14ac:dyDescent="0.25">
      <c r="A85" s="60"/>
      <c r="B85" s="58"/>
      <c r="C85" s="12" t="s">
        <v>4</v>
      </c>
      <c r="D85" s="26">
        <v>0</v>
      </c>
      <c r="E85" s="26">
        <v>281182.46999999997</v>
      </c>
      <c r="F85" s="26"/>
      <c r="G85" s="58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</row>
    <row r="86" spans="1:36" s="25" customFormat="1" ht="33.75" customHeight="1" x14ac:dyDescent="0.25">
      <c r="A86" s="60"/>
      <c r="B86" s="58"/>
      <c r="C86" s="12" t="s">
        <v>5</v>
      </c>
      <c r="D86" s="22">
        <v>0</v>
      </c>
      <c r="E86" s="22">
        <v>0</v>
      </c>
      <c r="F86" s="22">
        <v>0</v>
      </c>
      <c r="G86" s="58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</row>
    <row r="87" spans="1:36" s="25" customFormat="1" ht="33.75" customHeight="1" x14ac:dyDescent="0.25">
      <c r="A87" s="61"/>
      <c r="B87" s="58"/>
      <c r="C87" s="12" t="s">
        <v>7</v>
      </c>
      <c r="D87" s="22">
        <f>D84+D85+D86</f>
        <v>0</v>
      </c>
      <c r="E87" s="22">
        <f>E84+E85+E86</f>
        <v>28118247.379999999</v>
      </c>
      <c r="F87" s="22">
        <f>F84+F85+F86</f>
        <v>0</v>
      </c>
      <c r="G87" s="58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</row>
    <row r="88" spans="1:36" s="25" customFormat="1" ht="20.25" customHeight="1" x14ac:dyDescent="0.25">
      <c r="A88" s="59" t="s">
        <v>21</v>
      </c>
      <c r="B88" s="58" t="s">
        <v>12</v>
      </c>
      <c r="C88" s="12" t="s">
        <v>3</v>
      </c>
      <c r="D88" s="26">
        <v>0</v>
      </c>
      <c r="E88" s="26">
        <v>0</v>
      </c>
      <c r="F88" s="26">
        <v>0</v>
      </c>
      <c r="G88" s="58" t="s">
        <v>22</v>
      </c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1:36" s="25" customFormat="1" ht="22.5" customHeight="1" x14ac:dyDescent="0.25">
      <c r="A89" s="60"/>
      <c r="B89" s="58"/>
      <c r="C89" s="12" t="s">
        <v>4</v>
      </c>
      <c r="D89" s="26">
        <v>4112540</v>
      </c>
      <c r="E89" s="26">
        <v>1810617.53</v>
      </c>
      <c r="F89" s="26">
        <v>1576809.43</v>
      </c>
      <c r="G89" s="58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</row>
    <row r="90" spans="1:36" s="25" customFormat="1" ht="33.75" customHeight="1" x14ac:dyDescent="0.25">
      <c r="A90" s="60"/>
      <c r="B90" s="58"/>
      <c r="C90" s="12" t="s">
        <v>5</v>
      </c>
      <c r="D90" s="22">
        <v>0</v>
      </c>
      <c r="E90" s="22">
        <v>0</v>
      </c>
      <c r="F90" s="22">
        <v>0</v>
      </c>
      <c r="G90" s="58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</row>
    <row r="91" spans="1:36" s="25" customFormat="1" ht="39" customHeight="1" x14ac:dyDescent="0.25">
      <c r="A91" s="61"/>
      <c r="B91" s="58"/>
      <c r="C91" s="12" t="s">
        <v>7</v>
      </c>
      <c r="D91" s="22">
        <f>D88+D89+D90</f>
        <v>4112540</v>
      </c>
      <c r="E91" s="22">
        <f>E88+E89+E90</f>
        <v>1810617.53</v>
      </c>
      <c r="F91" s="22">
        <f>F88+F89+F90</f>
        <v>1576809.43</v>
      </c>
      <c r="G91" s="58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</row>
    <row r="92" spans="1:36" s="25" customFormat="1" ht="22.5" customHeight="1" x14ac:dyDescent="0.25">
      <c r="A92" s="59" t="s">
        <v>110</v>
      </c>
      <c r="B92" s="59" t="s">
        <v>12</v>
      </c>
      <c r="C92" s="12" t="s">
        <v>3</v>
      </c>
      <c r="D92" s="22">
        <v>6093066</v>
      </c>
      <c r="E92" s="22">
        <v>0</v>
      </c>
      <c r="F92" s="26">
        <v>8124089</v>
      </c>
      <c r="G92" s="59" t="s">
        <v>22</v>
      </c>
      <c r="H92" s="24"/>
      <c r="I92" s="24"/>
      <c r="J92" s="24"/>
      <c r="K92" s="31"/>
      <c r="L92" s="32"/>
      <c r="M92" s="32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</row>
    <row r="93" spans="1:36" s="25" customFormat="1" ht="29.25" customHeight="1" x14ac:dyDescent="0.25">
      <c r="A93" s="60"/>
      <c r="B93" s="60"/>
      <c r="C93" s="12" t="s">
        <v>4</v>
      </c>
      <c r="D93" s="22">
        <f>458617.87+538135.28</f>
        <v>996753.15</v>
      </c>
      <c r="E93" s="22">
        <v>0</v>
      </c>
      <c r="F93" s="22">
        <v>611490.56999999995</v>
      </c>
      <c r="G93" s="60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</row>
    <row r="94" spans="1:36" s="25" customFormat="1" ht="30.75" customHeight="1" x14ac:dyDescent="0.25">
      <c r="A94" s="60"/>
      <c r="B94" s="60"/>
      <c r="C94" s="12" t="s">
        <v>5</v>
      </c>
      <c r="D94" s="22">
        <v>0</v>
      </c>
      <c r="E94" s="22">
        <v>0</v>
      </c>
      <c r="F94" s="22">
        <v>0</v>
      </c>
      <c r="G94" s="60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</row>
    <row r="95" spans="1:36" s="25" customFormat="1" ht="34.5" customHeight="1" x14ac:dyDescent="0.25">
      <c r="A95" s="61"/>
      <c r="B95" s="61"/>
      <c r="C95" s="12" t="s">
        <v>7</v>
      </c>
      <c r="D95" s="22">
        <f>D92+D93+D94</f>
        <v>7089819.1500000004</v>
      </c>
      <c r="E95" s="22">
        <f>E92+E93+E94</f>
        <v>0</v>
      </c>
      <c r="F95" s="22">
        <f>F92+F93+F94</f>
        <v>8735579.5700000003</v>
      </c>
      <c r="G95" s="61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</row>
    <row r="96" spans="1:36" s="25" customFormat="1" ht="21.75" customHeight="1" x14ac:dyDescent="0.25">
      <c r="A96" s="62" t="s">
        <v>125</v>
      </c>
      <c r="B96" s="59" t="str">
        <f t="shared" ref="B96" si="17">$B$92</f>
        <v>Администрация города Фокино</v>
      </c>
      <c r="C96" s="12" t="str">
        <f t="shared" ref="C96:C99" si="18">C92</f>
        <v>областной бюджет</v>
      </c>
      <c r="D96" s="27">
        <v>580098382.80999994</v>
      </c>
      <c r="E96" s="27">
        <v>0</v>
      </c>
      <c r="F96" s="27">
        <v>0</v>
      </c>
      <c r="G96" s="59" t="s">
        <v>22</v>
      </c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</row>
    <row r="97" spans="1:36" s="25" customFormat="1" ht="18.75" customHeight="1" x14ac:dyDescent="0.25">
      <c r="A97" s="63"/>
      <c r="B97" s="60"/>
      <c r="C97" s="12" t="str">
        <f t="shared" si="18"/>
        <v>местные бюджеты</v>
      </c>
      <c r="D97" s="27">
        <v>5859579.6200000001</v>
      </c>
      <c r="E97" s="27">
        <v>0</v>
      </c>
      <c r="F97" s="27">
        <v>0</v>
      </c>
      <c r="G97" s="60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</row>
    <row r="98" spans="1:36" s="25" customFormat="1" ht="30" customHeight="1" x14ac:dyDescent="0.25">
      <c r="A98" s="63"/>
      <c r="B98" s="60"/>
      <c r="C98" s="12" t="str">
        <f t="shared" si="18"/>
        <v>внебюджетные источники</v>
      </c>
      <c r="D98" s="27">
        <v>0</v>
      </c>
      <c r="E98" s="27">
        <v>0</v>
      </c>
      <c r="F98" s="27">
        <v>0</v>
      </c>
      <c r="G98" s="60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</row>
    <row r="99" spans="1:36" s="25" customFormat="1" ht="122.25" customHeight="1" x14ac:dyDescent="0.25">
      <c r="A99" s="64"/>
      <c r="B99" s="61"/>
      <c r="C99" s="12" t="str">
        <f t="shared" si="18"/>
        <v>Итого по мероприятию:</v>
      </c>
      <c r="D99" s="27">
        <f>D96+D97+D98</f>
        <v>585957962.42999995</v>
      </c>
      <c r="E99" s="27">
        <f t="shared" ref="E99:F99" si="19">E96+E97+E98</f>
        <v>0</v>
      </c>
      <c r="F99" s="27">
        <f t="shared" si="19"/>
        <v>0</v>
      </c>
      <c r="G99" s="61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</row>
    <row r="100" spans="1:36" s="20" customFormat="1" ht="22.5" customHeight="1" x14ac:dyDescent="0.25">
      <c r="A100" s="81" t="s">
        <v>117</v>
      </c>
      <c r="B100" s="74" t="s">
        <v>12</v>
      </c>
      <c r="C100" s="11" t="s">
        <v>3</v>
      </c>
      <c r="D100" s="19">
        <f>D104+D108+D112+D116+D120+D132+D136+D128</f>
        <v>2802100</v>
      </c>
      <c r="E100" s="19">
        <f t="shared" ref="E100:F100" si="20">E104+E108+E112+E116+E120+E132+E136+E128</f>
        <v>0</v>
      </c>
      <c r="F100" s="19">
        <f t="shared" si="20"/>
        <v>75000000</v>
      </c>
      <c r="G100" s="74"/>
    </row>
    <row r="101" spans="1:36" s="20" customFormat="1" ht="18" customHeight="1" x14ac:dyDescent="0.25">
      <c r="A101" s="82"/>
      <c r="B101" s="74"/>
      <c r="C101" s="11" t="s">
        <v>4</v>
      </c>
      <c r="D101" s="19">
        <f>D105+D109+D113+D117+D121+D125+D133+D137+D129</f>
        <v>7776487.4500000002</v>
      </c>
      <c r="E101" s="19">
        <f t="shared" ref="E101:F101" si="21">E105+E109+E113+E117+E121+E125+E133+E137+E129</f>
        <v>1103985</v>
      </c>
      <c r="F101" s="19">
        <f t="shared" si="21"/>
        <v>7886983.4199999999</v>
      </c>
      <c r="G101" s="74"/>
    </row>
    <row r="102" spans="1:36" s="20" customFormat="1" ht="33" customHeight="1" x14ac:dyDescent="0.25">
      <c r="A102" s="82"/>
      <c r="B102" s="74"/>
      <c r="C102" s="11" t="s">
        <v>5</v>
      </c>
      <c r="D102" s="19">
        <f>D106+D114+D110+D118+D122+D134</f>
        <v>0</v>
      </c>
      <c r="E102" s="19">
        <f t="shared" ref="E102:F102" si="22">E106+E114+E110+E118+E122+E134</f>
        <v>0</v>
      </c>
      <c r="F102" s="19">
        <f t="shared" si="22"/>
        <v>0</v>
      </c>
      <c r="G102" s="74"/>
    </row>
    <row r="103" spans="1:36" s="20" customFormat="1" ht="33.75" customHeight="1" x14ac:dyDescent="0.25">
      <c r="A103" s="83"/>
      <c r="B103" s="74"/>
      <c r="C103" s="11" t="s">
        <v>7</v>
      </c>
      <c r="D103" s="19">
        <f>D100+D101+D102</f>
        <v>10578587.449999999</v>
      </c>
      <c r="E103" s="19">
        <f>E100+E101+E102</f>
        <v>1103985</v>
      </c>
      <c r="F103" s="19">
        <f>F100+F101+F102</f>
        <v>82886983.420000002</v>
      </c>
      <c r="G103" s="74"/>
    </row>
    <row r="104" spans="1:36" s="23" customFormat="1" ht="18.75" customHeight="1" x14ac:dyDescent="0.25">
      <c r="A104" s="59" t="s">
        <v>38</v>
      </c>
      <c r="B104" s="58" t="s">
        <v>12</v>
      </c>
      <c r="C104" s="12" t="s">
        <v>3</v>
      </c>
      <c r="D104" s="22">
        <v>0</v>
      </c>
      <c r="E104" s="22">
        <v>0</v>
      </c>
      <c r="F104" s="22">
        <v>0</v>
      </c>
      <c r="G104" s="58" t="s">
        <v>50</v>
      </c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</row>
    <row r="105" spans="1:36" s="23" customFormat="1" ht="21" customHeight="1" x14ac:dyDescent="0.25">
      <c r="A105" s="60"/>
      <c r="B105" s="58"/>
      <c r="C105" s="12" t="s">
        <v>4</v>
      </c>
      <c r="D105" s="26">
        <v>3147207.45</v>
      </c>
      <c r="E105" s="26">
        <v>0</v>
      </c>
      <c r="F105" s="26">
        <v>2835630</v>
      </c>
      <c r="G105" s="58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</row>
    <row r="106" spans="1:36" s="23" customFormat="1" ht="29.25" customHeight="1" x14ac:dyDescent="0.25">
      <c r="A106" s="60"/>
      <c r="B106" s="58"/>
      <c r="C106" s="12" t="s">
        <v>5</v>
      </c>
      <c r="D106" s="22">
        <v>0</v>
      </c>
      <c r="E106" s="22">
        <v>0</v>
      </c>
      <c r="F106" s="22">
        <v>0</v>
      </c>
      <c r="G106" s="58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</row>
    <row r="107" spans="1:36" s="23" customFormat="1" ht="29.25" customHeight="1" x14ac:dyDescent="0.25">
      <c r="A107" s="61"/>
      <c r="B107" s="58"/>
      <c r="C107" s="12" t="s">
        <v>7</v>
      </c>
      <c r="D107" s="22">
        <f>D104+D105+D106</f>
        <v>3147207.45</v>
      </c>
      <c r="E107" s="22">
        <f>E104+E105+E106</f>
        <v>0</v>
      </c>
      <c r="F107" s="22">
        <f>F104+F105+F106</f>
        <v>2835630</v>
      </c>
      <c r="G107" s="58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</row>
    <row r="108" spans="1:36" s="23" customFormat="1" ht="21" customHeight="1" x14ac:dyDescent="0.25">
      <c r="A108" s="62" t="s">
        <v>39</v>
      </c>
      <c r="B108" s="58" t="s">
        <v>12</v>
      </c>
      <c r="C108" s="12" t="s">
        <v>3</v>
      </c>
      <c r="D108" s="22">
        <v>0</v>
      </c>
      <c r="E108" s="22">
        <v>0</v>
      </c>
      <c r="F108" s="22">
        <v>0</v>
      </c>
      <c r="G108" s="58" t="s">
        <v>13</v>
      </c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</row>
    <row r="109" spans="1:36" s="23" customFormat="1" ht="23.25" customHeight="1" x14ac:dyDescent="0.25">
      <c r="A109" s="63"/>
      <c r="B109" s="58"/>
      <c r="C109" s="12" t="s">
        <v>4</v>
      </c>
      <c r="D109" s="26">
        <v>1000485</v>
      </c>
      <c r="E109" s="26">
        <v>0</v>
      </c>
      <c r="F109" s="26">
        <v>0</v>
      </c>
      <c r="G109" s="58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</row>
    <row r="110" spans="1:36" s="23" customFormat="1" ht="33" customHeight="1" x14ac:dyDescent="0.25">
      <c r="A110" s="63"/>
      <c r="B110" s="58"/>
      <c r="C110" s="12" t="s">
        <v>5</v>
      </c>
      <c r="D110" s="22">
        <v>0</v>
      </c>
      <c r="E110" s="22">
        <v>0</v>
      </c>
      <c r="F110" s="22">
        <v>0</v>
      </c>
      <c r="G110" s="58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</row>
    <row r="111" spans="1:36" s="23" customFormat="1" ht="34.5" customHeight="1" x14ac:dyDescent="0.25">
      <c r="A111" s="64"/>
      <c r="B111" s="58"/>
      <c r="C111" s="12" t="s">
        <v>7</v>
      </c>
      <c r="D111" s="22">
        <f>D108+D109+D110</f>
        <v>1000485</v>
      </c>
      <c r="E111" s="22">
        <f>E108+E109+E110</f>
        <v>0</v>
      </c>
      <c r="F111" s="22">
        <f>F108+F109+F110</f>
        <v>0</v>
      </c>
      <c r="G111" s="58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</row>
    <row r="112" spans="1:36" s="23" customFormat="1" ht="20.25" customHeight="1" x14ac:dyDescent="0.25">
      <c r="A112" s="59" t="s">
        <v>100</v>
      </c>
      <c r="B112" s="58" t="s">
        <v>12</v>
      </c>
      <c r="C112" s="12" t="s">
        <v>3</v>
      </c>
      <c r="D112" s="22">
        <v>0</v>
      </c>
      <c r="E112" s="22">
        <v>0</v>
      </c>
      <c r="F112" s="22">
        <v>0</v>
      </c>
      <c r="G112" s="68" t="s">
        <v>103</v>
      </c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</row>
    <row r="113" spans="1:36" s="23" customFormat="1" ht="20.25" customHeight="1" x14ac:dyDescent="0.25">
      <c r="A113" s="60"/>
      <c r="B113" s="58"/>
      <c r="C113" s="12" t="s">
        <v>4</v>
      </c>
      <c r="D113" s="26">
        <v>833440</v>
      </c>
      <c r="E113" s="26">
        <v>0</v>
      </c>
      <c r="F113" s="26">
        <v>0</v>
      </c>
      <c r="G113" s="68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</row>
    <row r="114" spans="1:36" s="23" customFormat="1" ht="32.25" customHeight="1" x14ac:dyDescent="0.25">
      <c r="A114" s="60"/>
      <c r="B114" s="58"/>
      <c r="C114" s="12" t="s">
        <v>5</v>
      </c>
      <c r="D114" s="22">
        <v>0</v>
      </c>
      <c r="E114" s="22">
        <v>0</v>
      </c>
      <c r="F114" s="22">
        <v>0</v>
      </c>
      <c r="G114" s="68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</row>
    <row r="115" spans="1:36" s="23" customFormat="1" ht="33" customHeight="1" x14ac:dyDescent="0.25">
      <c r="A115" s="61"/>
      <c r="B115" s="58"/>
      <c r="C115" s="12" t="s">
        <v>7</v>
      </c>
      <c r="D115" s="22">
        <f>D112+D113+D114</f>
        <v>833440</v>
      </c>
      <c r="E115" s="22">
        <f>E112+E113+E114</f>
        <v>0</v>
      </c>
      <c r="F115" s="22">
        <f>F112+F113+F114</f>
        <v>0</v>
      </c>
      <c r="G115" s="68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</row>
    <row r="116" spans="1:36" s="23" customFormat="1" ht="23.25" customHeight="1" x14ac:dyDescent="0.25">
      <c r="A116" s="62" t="s">
        <v>64</v>
      </c>
      <c r="B116" s="58" t="s">
        <v>12</v>
      </c>
      <c r="C116" s="12" t="s">
        <v>3</v>
      </c>
      <c r="D116" s="22">
        <v>0</v>
      </c>
      <c r="E116" s="22">
        <v>0</v>
      </c>
      <c r="F116" s="22">
        <v>0</v>
      </c>
      <c r="G116" s="58" t="s">
        <v>13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</row>
    <row r="117" spans="1:36" s="23" customFormat="1" ht="21.75" customHeight="1" x14ac:dyDescent="0.25">
      <c r="A117" s="63"/>
      <c r="B117" s="58"/>
      <c r="C117" s="12" t="s">
        <v>4</v>
      </c>
      <c r="D117" s="26">
        <v>86300</v>
      </c>
      <c r="E117" s="26">
        <v>0</v>
      </c>
      <c r="F117" s="26">
        <v>0</v>
      </c>
      <c r="G117" s="58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</row>
    <row r="118" spans="1:36" s="23" customFormat="1" ht="30" customHeight="1" x14ac:dyDescent="0.25">
      <c r="A118" s="63"/>
      <c r="B118" s="58"/>
      <c r="C118" s="12" t="s">
        <v>5</v>
      </c>
      <c r="D118" s="22">
        <v>0</v>
      </c>
      <c r="E118" s="22">
        <v>0</v>
      </c>
      <c r="F118" s="22">
        <v>0</v>
      </c>
      <c r="G118" s="58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</row>
    <row r="119" spans="1:36" s="23" customFormat="1" ht="33" customHeight="1" x14ac:dyDescent="0.25">
      <c r="A119" s="64"/>
      <c r="B119" s="58"/>
      <c r="C119" s="12" t="s">
        <v>7</v>
      </c>
      <c r="D119" s="22">
        <f>D116+D117+D118</f>
        <v>86300</v>
      </c>
      <c r="E119" s="22">
        <f>E116+E117+E118</f>
        <v>0</v>
      </c>
      <c r="F119" s="22">
        <f>F116+F117+F118</f>
        <v>0</v>
      </c>
      <c r="G119" s="58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</row>
    <row r="120" spans="1:36" s="23" customFormat="1" ht="21.75" customHeight="1" x14ac:dyDescent="0.25">
      <c r="A120" s="70" t="s">
        <v>86</v>
      </c>
      <c r="B120" s="58" t="s">
        <v>67</v>
      </c>
      <c r="C120" s="12" t="s">
        <v>3</v>
      </c>
      <c r="D120" s="22">
        <v>0</v>
      </c>
      <c r="E120" s="22">
        <v>0</v>
      </c>
      <c r="F120" s="22">
        <v>0</v>
      </c>
      <c r="G120" s="58" t="s">
        <v>35</v>
      </c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</row>
    <row r="121" spans="1:36" s="23" customFormat="1" ht="33.75" customHeight="1" x14ac:dyDescent="0.25">
      <c r="A121" s="71"/>
      <c r="B121" s="58"/>
      <c r="C121" s="12" t="s">
        <v>4</v>
      </c>
      <c r="D121" s="26">
        <v>1150000</v>
      </c>
      <c r="E121" s="26">
        <v>0</v>
      </c>
      <c r="F121" s="26">
        <v>0</v>
      </c>
      <c r="G121" s="58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</row>
    <row r="122" spans="1:36" s="23" customFormat="1" ht="43.5" customHeight="1" x14ac:dyDescent="0.25">
      <c r="A122" s="71"/>
      <c r="B122" s="58"/>
      <c r="C122" s="12" t="s">
        <v>5</v>
      </c>
      <c r="D122" s="22">
        <v>0</v>
      </c>
      <c r="E122" s="22">
        <v>0</v>
      </c>
      <c r="F122" s="22">
        <v>0</v>
      </c>
      <c r="G122" s="58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</row>
    <row r="123" spans="1:36" s="23" customFormat="1" ht="45.75" customHeight="1" x14ac:dyDescent="0.25">
      <c r="A123" s="72"/>
      <c r="B123" s="58"/>
      <c r="C123" s="12" t="s">
        <v>7</v>
      </c>
      <c r="D123" s="22">
        <f>D120+D121+D122</f>
        <v>1150000</v>
      </c>
      <c r="E123" s="22">
        <f>E120+E121+E122</f>
        <v>0</v>
      </c>
      <c r="F123" s="22">
        <f>F120+F121+F122</f>
        <v>0</v>
      </c>
      <c r="G123" s="58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</row>
    <row r="124" spans="1:36" s="23" customFormat="1" ht="21.75" customHeight="1" x14ac:dyDescent="0.25">
      <c r="A124" s="70" t="s">
        <v>127</v>
      </c>
      <c r="B124" s="58" t="s">
        <v>12</v>
      </c>
      <c r="C124" s="51" t="s">
        <v>3</v>
      </c>
      <c r="D124" s="22">
        <v>0</v>
      </c>
      <c r="E124" s="22">
        <v>0</v>
      </c>
      <c r="F124" s="22">
        <v>0</v>
      </c>
      <c r="G124" s="73" t="s">
        <v>95</v>
      </c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</row>
    <row r="125" spans="1:36" s="23" customFormat="1" ht="19.5" customHeight="1" x14ac:dyDescent="0.25">
      <c r="A125" s="71"/>
      <c r="B125" s="58"/>
      <c r="C125" s="51" t="s">
        <v>4</v>
      </c>
      <c r="D125" s="22">
        <v>200142</v>
      </c>
      <c r="E125" s="22"/>
      <c r="F125" s="22"/>
      <c r="G125" s="73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</row>
    <row r="126" spans="1:36" s="23" customFormat="1" ht="33" customHeight="1" x14ac:dyDescent="0.25">
      <c r="A126" s="71"/>
      <c r="B126" s="58"/>
      <c r="C126" s="51" t="s">
        <v>5</v>
      </c>
      <c r="D126" s="22">
        <v>0</v>
      </c>
      <c r="E126" s="22">
        <v>0</v>
      </c>
      <c r="F126" s="22">
        <v>0</v>
      </c>
      <c r="G126" s="73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s="23" customFormat="1" ht="34.5" customHeight="1" x14ac:dyDescent="0.25">
      <c r="A127" s="72"/>
      <c r="B127" s="58"/>
      <c r="C127" s="51" t="s">
        <v>7</v>
      </c>
      <c r="D127" s="52">
        <f>D124+D125+D126</f>
        <v>200142</v>
      </c>
      <c r="E127" s="52">
        <f t="shared" ref="E127:F127" si="23">E124+E125+E126</f>
        <v>0</v>
      </c>
      <c r="F127" s="52">
        <f t="shared" si="23"/>
        <v>0</v>
      </c>
      <c r="G127" s="73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</row>
    <row r="128" spans="1:36" s="23" customFormat="1" ht="23.25" customHeight="1" x14ac:dyDescent="0.25">
      <c r="A128" s="62" t="s">
        <v>126</v>
      </c>
      <c r="B128" s="58" t="s">
        <v>12</v>
      </c>
      <c r="C128" s="50" t="s">
        <v>3</v>
      </c>
      <c r="D128" s="22">
        <v>1900000</v>
      </c>
      <c r="E128" s="22">
        <v>0</v>
      </c>
      <c r="F128" s="22">
        <v>75000000</v>
      </c>
      <c r="G128" s="58" t="s">
        <v>62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</row>
    <row r="129" spans="1:36" s="23" customFormat="1" ht="20.25" customHeight="1" x14ac:dyDescent="0.25">
      <c r="A129" s="63"/>
      <c r="B129" s="58"/>
      <c r="C129" s="50" t="s">
        <v>4</v>
      </c>
      <c r="D129" s="22">
        <f>100000+87028</f>
        <v>187028</v>
      </c>
      <c r="E129" s="22">
        <v>0</v>
      </c>
      <c r="F129" s="22">
        <v>3947368.42</v>
      </c>
      <c r="G129" s="58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</row>
    <row r="130" spans="1:36" s="23" customFormat="1" ht="29.25" customHeight="1" x14ac:dyDescent="0.25">
      <c r="A130" s="63"/>
      <c r="B130" s="58"/>
      <c r="C130" s="50" t="s">
        <v>5</v>
      </c>
      <c r="D130" s="22">
        <v>0</v>
      </c>
      <c r="E130" s="22">
        <v>0</v>
      </c>
      <c r="F130" s="22">
        <v>0</v>
      </c>
      <c r="G130" s="58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</row>
    <row r="131" spans="1:36" s="23" customFormat="1" ht="57" customHeight="1" x14ac:dyDescent="0.25">
      <c r="A131" s="64"/>
      <c r="B131" s="58"/>
      <c r="C131" s="50" t="s">
        <v>7</v>
      </c>
      <c r="D131" s="22">
        <f>D128+D129+D130</f>
        <v>2087028</v>
      </c>
      <c r="E131" s="22">
        <f>E128+E129+E130</f>
        <v>0</v>
      </c>
      <c r="F131" s="22">
        <f>F128+F129+F130</f>
        <v>78947368.420000002</v>
      </c>
      <c r="G131" s="58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</row>
    <row r="132" spans="1:36" s="23" customFormat="1" ht="22.5" customHeight="1" x14ac:dyDescent="0.25">
      <c r="A132" s="59" t="s">
        <v>96</v>
      </c>
      <c r="B132" s="58" t="s">
        <v>12</v>
      </c>
      <c r="C132" s="12" t="s">
        <v>3</v>
      </c>
      <c r="D132" s="22">
        <v>902100</v>
      </c>
      <c r="E132" s="22">
        <v>0</v>
      </c>
      <c r="F132" s="22">
        <v>0</v>
      </c>
      <c r="G132" s="58" t="s">
        <v>62</v>
      </c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</row>
    <row r="133" spans="1:36" s="23" customFormat="1" ht="21" customHeight="1" x14ac:dyDescent="0.25">
      <c r="A133" s="60"/>
      <c r="B133" s="58"/>
      <c r="C133" s="12" t="s">
        <v>4</v>
      </c>
      <c r="D133" s="22">
        <v>67900</v>
      </c>
      <c r="E133" s="22">
        <v>0</v>
      </c>
      <c r="F133" s="22">
        <v>0</v>
      </c>
      <c r="G133" s="58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</row>
    <row r="134" spans="1:36" s="23" customFormat="1" ht="31.5" customHeight="1" x14ac:dyDescent="0.25">
      <c r="A134" s="60"/>
      <c r="B134" s="58"/>
      <c r="C134" s="12" t="s">
        <v>5</v>
      </c>
      <c r="D134" s="22">
        <v>0</v>
      </c>
      <c r="E134" s="22">
        <v>0</v>
      </c>
      <c r="F134" s="22">
        <v>0</v>
      </c>
      <c r="G134" s="58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 t="s">
        <v>63</v>
      </c>
      <c r="AE134" s="24"/>
      <c r="AF134" s="24"/>
      <c r="AG134" s="24"/>
      <c r="AH134" s="24"/>
      <c r="AI134" s="24"/>
      <c r="AJ134" s="24"/>
    </row>
    <row r="135" spans="1:36" s="23" customFormat="1" ht="34.5" customHeight="1" x14ac:dyDescent="0.25">
      <c r="A135" s="61"/>
      <c r="B135" s="58"/>
      <c r="C135" s="12" t="s">
        <v>7</v>
      </c>
      <c r="D135" s="22">
        <f>D132+D133+D134</f>
        <v>970000</v>
      </c>
      <c r="E135" s="22">
        <f>E132+E133+E134</f>
        <v>0</v>
      </c>
      <c r="F135" s="22">
        <f>F132+F133+F134</f>
        <v>0</v>
      </c>
      <c r="G135" s="58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</row>
    <row r="136" spans="1:36" s="23" customFormat="1" ht="18.75" customHeight="1" x14ac:dyDescent="0.25">
      <c r="A136" s="59" t="s">
        <v>111</v>
      </c>
      <c r="B136" s="58" t="s">
        <v>12</v>
      </c>
      <c r="C136" s="12" t="s">
        <v>3</v>
      </c>
      <c r="D136" s="22">
        <v>0</v>
      </c>
      <c r="E136" s="22">
        <v>0</v>
      </c>
      <c r="F136" s="22">
        <v>0</v>
      </c>
      <c r="G136" s="58" t="s">
        <v>95</v>
      </c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</row>
    <row r="137" spans="1:36" s="23" customFormat="1" ht="23.25" customHeight="1" x14ac:dyDescent="0.25">
      <c r="A137" s="60"/>
      <c r="B137" s="58"/>
      <c r="C137" s="12" t="s">
        <v>4</v>
      </c>
      <c r="D137" s="22">
        <v>1103985</v>
      </c>
      <c r="E137" s="22">
        <v>1103985</v>
      </c>
      <c r="F137" s="22">
        <v>1103985</v>
      </c>
      <c r="G137" s="58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</row>
    <row r="138" spans="1:36" s="23" customFormat="1" ht="29.25" customHeight="1" x14ac:dyDescent="0.25">
      <c r="A138" s="60"/>
      <c r="B138" s="58"/>
      <c r="C138" s="12" t="s">
        <v>5</v>
      </c>
      <c r="D138" s="22">
        <v>0</v>
      </c>
      <c r="E138" s="22">
        <v>0</v>
      </c>
      <c r="F138" s="22">
        <v>0</v>
      </c>
      <c r="G138" s="58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</row>
    <row r="139" spans="1:36" s="23" customFormat="1" ht="36" customHeight="1" x14ac:dyDescent="0.25">
      <c r="A139" s="61"/>
      <c r="B139" s="58"/>
      <c r="C139" s="12" t="s">
        <v>7</v>
      </c>
      <c r="D139" s="22">
        <f>D136+D137+D138</f>
        <v>1103985</v>
      </c>
      <c r="E139" s="22">
        <f>E136+E137+E138</f>
        <v>1103985</v>
      </c>
      <c r="F139" s="22">
        <f>F136+F137+F138</f>
        <v>1103985</v>
      </c>
      <c r="G139" s="58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</row>
    <row r="140" spans="1:36" s="35" customFormat="1" ht="46.5" customHeight="1" x14ac:dyDescent="0.25">
      <c r="A140" s="65" t="s">
        <v>116</v>
      </c>
      <c r="B140" s="65" t="s">
        <v>61</v>
      </c>
      <c r="C140" s="28" t="s">
        <v>3</v>
      </c>
      <c r="D140" s="33">
        <f>D148+D152+D156+D160+D164+D172+D176+D180+D144+D168+D192+D188</f>
        <v>195861517.58999997</v>
      </c>
      <c r="E140" s="33">
        <f t="shared" ref="E140:F140" si="24">E148+E152+E156+E160+E164+E172+E176+E180+E144+E168+E192+E188</f>
        <v>139527856.72</v>
      </c>
      <c r="F140" s="33">
        <f t="shared" si="24"/>
        <v>139233449.15000001</v>
      </c>
      <c r="G140" s="69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</row>
    <row r="141" spans="1:36" s="35" customFormat="1" ht="47.25" customHeight="1" x14ac:dyDescent="0.25">
      <c r="A141" s="66"/>
      <c r="B141" s="66"/>
      <c r="C141" s="28" t="s">
        <v>4</v>
      </c>
      <c r="D141" s="33">
        <f>D149+D153+D157+D161+D165+D173+D177+D18+D145+D169+D181+D185+D193+D189</f>
        <v>81872423.109999999</v>
      </c>
      <c r="E141" s="33">
        <f t="shared" ref="E141:F141" si="25">E149+E153+E157+E161+E165+E173+E177+E18+E145+E169+E181+E193+E189</f>
        <v>60418318.939999998</v>
      </c>
      <c r="F141" s="33">
        <f t="shared" si="25"/>
        <v>54820369.310000002</v>
      </c>
      <c r="G141" s="69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</row>
    <row r="142" spans="1:36" s="35" customFormat="1" ht="45.75" customHeight="1" x14ac:dyDescent="0.25">
      <c r="A142" s="66"/>
      <c r="B142" s="66"/>
      <c r="C142" s="28" t="s">
        <v>5</v>
      </c>
      <c r="D142" s="33">
        <f>D150+D158+D162+D166+D174+D178+D182</f>
        <v>0</v>
      </c>
      <c r="E142" s="33">
        <f>E150+E158+E162+E166+E174+E178+E182</f>
        <v>0</v>
      </c>
      <c r="F142" s="33">
        <f>F150+F158+F162+F166+F174+F178+F182</f>
        <v>0</v>
      </c>
      <c r="G142" s="69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</row>
    <row r="143" spans="1:36" s="35" customFormat="1" ht="36.75" customHeight="1" x14ac:dyDescent="0.25">
      <c r="A143" s="67"/>
      <c r="B143" s="67"/>
      <c r="C143" s="28" t="s">
        <v>7</v>
      </c>
      <c r="D143" s="33">
        <f>D140+D141+D142</f>
        <v>277733940.69999999</v>
      </c>
      <c r="E143" s="33">
        <f t="shared" ref="E143:F143" si="26">E140+E141+E142</f>
        <v>199946175.66</v>
      </c>
      <c r="F143" s="33">
        <f t="shared" si="26"/>
        <v>194053818.46000001</v>
      </c>
      <c r="G143" s="69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</row>
    <row r="144" spans="1:36" s="35" customFormat="1" ht="53.25" customHeight="1" x14ac:dyDescent="0.25">
      <c r="A144" s="59" t="s">
        <v>94</v>
      </c>
      <c r="B144" s="59" t="s">
        <v>61</v>
      </c>
      <c r="C144" s="12" t="s">
        <v>3</v>
      </c>
      <c r="D144" s="22">
        <v>108084</v>
      </c>
      <c r="E144" s="22">
        <v>112218</v>
      </c>
      <c r="F144" s="22">
        <v>112218</v>
      </c>
      <c r="G144" s="59" t="s">
        <v>15</v>
      </c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</row>
    <row r="145" spans="1:36" s="35" customFormat="1" ht="52.5" customHeight="1" x14ac:dyDescent="0.25">
      <c r="A145" s="60"/>
      <c r="B145" s="60"/>
      <c r="C145" s="12" t="s">
        <v>4</v>
      </c>
      <c r="D145" s="22">
        <v>8135.35</v>
      </c>
      <c r="E145" s="22">
        <v>8446.52</v>
      </c>
      <c r="F145" s="22">
        <v>8446.52</v>
      </c>
      <c r="G145" s="60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</row>
    <row r="146" spans="1:36" s="35" customFormat="1" ht="66.75" customHeight="1" x14ac:dyDescent="0.25">
      <c r="A146" s="60"/>
      <c r="B146" s="60"/>
      <c r="C146" s="12" t="s">
        <v>5</v>
      </c>
      <c r="D146" s="22">
        <v>0</v>
      </c>
      <c r="E146" s="22">
        <v>0</v>
      </c>
      <c r="F146" s="22">
        <v>0</v>
      </c>
      <c r="G146" s="60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</row>
    <row r="147" spans="1:36" s="35" customFormat="1" ht="34.5" customHeight="1" x14ac:dyDescent="0.25">
      <c r="A147" s="61"/>
      <c r="B147" s="61"/>
      <c r="C147" s="12" t="s">
        <v>7</v>
      </c>
      <c r="D147" s="22">
        <f>D144+D145+D146</f>
        <v>116219.35</v>
      </c>
      <c r="E147" s="22">
        <f>E144+E145+E146</f>
        <v>120664.52</v>
      </c>
      <c r="F147" s="22">
        <f>F144+F145+F146</f>
        <v>120664.52</v>
      </c>
      <c r="G147" s="61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</row>
    <row r="148" spans="1:36" s="23" customFormat="1" ht="45" customHeight="1" x14ac:dyDescent="0.25">
      <c r="A148" s="62" t="s">
        <v>47</v>
      </c>
      <c r="B148" s="62" t="s">
        <v>61</v>
      </c>
      <c r="C148" s="18" t="s">
        <v>3</v>
      </c>
      <c r="D148" s="36">
        <v>54331118</v>
      </c>
      <c r="E148" s="36">
        <v>54331118</v>
      </c>
      <c r="F148" s="36">
        <v>54331118</v>
      </c>
      <c r="G148" s="62" t="s">
        <v>15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</row>
    <row r="149" spans="1:36" s="23" customFormat="1" ht="27.75" customHeight="1" x14ac:dyDescent="0.25">
      <c r="A149" s="63"/>
      <c r="B149" s="63"/>
      <c r="C149" s="18" t="s">
        <v>4</v>
      </c>
      <c r="D149" s="26">
        <v>13428042.33</v>
      </c>
      <c r="E149" s="26">
        <v>6420000</v>
      </c>
      <c r="F149" s="26">
        <v>2626874.9</v>
      </c>
      <c r="G149" s="63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</row>
    <row r="150" spans="1:36" s="23" customFormat="1" ht="40.5" customHeight="1" x14ac:dyDescent="0.25">
      <c r="A150" s="63"/>
      <c r="B150" s="63"/>
      <c r="C150" s="18" t="s">
        <v>5</v>
      </c>
      <c r="D150" s="22">
        <v>0</v>
      </c>
      <c r="E150" s="22">
        <v>0</v>
      </c>
      <c r="F150" s="22">
        <v>0</v>
      </c>
      <c r="G150" s="63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</row>
    <row r="151" spans="1:36" s="23" customFormat="1" ht="29.25" customHeight="1" x14ac:dyDescent="0.25">
      <c r="A151" s="64"/>
      <c r="B151" s="64"/>
      <c r="C151" s="18" t="s">
        <v>7</v>
      </c>
      <c r="D151" s="22">
        <f>D148+D149+D150</f>
        <v>67759160.329999998</v>
      </c>
      <c r="E151" s="22">
        <f>E148+E149+E150</f>
        <v>60751118</v>
      </c>
      <c r="F151" s="22">
        <f>F148+F149+F150</f>
        <v>56957992.899999999</v>
      </c>
      <c r="G151" s="6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</row>
    <row r="152" spans="1:36" s="23" customFormat="1" ht="97.5" customHeight="1" x14ac:dyDescent="0.25">
      <c r="A152" s="62" t="s">
        <v>77</v>
      </c>
      <c r="B152" s="62" t="s">
        <v>61</v>
      </c>
      <c r="C152" s="18" t="s">
        <v>73</v>
      </c>
      <c r="D152" s="22">
        <f>6556180.21+493475.93</f>
        <v>7049656.1399999997</v>
      </c>
      <c r="E152" s="22">
        <f>6556180.21+493475.93</f>
        <v>7049656.1399999997</v>
      </c>
      <c r="F152" s="37">
        <f>6282381.17+472867.4</f>
        <v>6755248.5700000003</v>
      </c>
      <c r="G152" s="62" t="s">
        <v>79</v>
      </c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</row>
    <row r="153" spans="1:36" s="23" customFormat="1" ht="51.75" customHeight="1" x14ac:dyDescent="0.25">
      <c r="A153" s="63"/>
      <c r="B153" s="63"/>
      <c r="C153" s="18" t="s">
        <v>4</v>
      </c>
      <c r="D153" s="22">
        <v>530619.28</v>
      </c>
      <c r="E153" s="22">
        <f>530619.28-80641.23</f>
        <v>449978.05000000005</v>
      </c>
      <c r="F153" s="37">
        <f>508459.57+78953.35</f>
        <v>587412.92000000004</v>
      </c>
      <c r="G153" s="63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</row>
    <row r="154" spans="1:36" s="23" customFormat="1" ht="38.25" customHeight="1" x14ac:dyDescent="0.25">
      <c r="A154" s="63"/>
      <c r="B154" s="63"/>
      <c r="C154" s="18" t="s">
        <v>5</v>
      </c>
      <c r="D154" s="22">
        <v>0</v>
      </c>
      <c r="E154" s="37">
        <v>0</v>
      </c>
      <c r="F154" s="37">
        <v>0</v>
      </c>
      <c r="G154" s="63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</row>
    <row r="155" spans="1:36" s="23" customFormat="1" ht="41.25" customHeight="1" x14ac:dyDescent="0.25">
      <c r="A155" s="64"/>
      <c r="B155" s="64"/>
      <c r="C155" s="18" t="s">
        <v>7</v>
      </c>
      <c r="D155" s="22">
        <f>D152+D153+D154</f>
        <v>7580275.4199999999</v>
      </c>
      <c r="E155" s="37">
        <f t="shared" ref="E155:F155" si="27">E152+E153+E154</f>
        <v>7499634.1899999995</v>
      </c>
      <c r="F155" s="37">
        <f t="shared" si="27"/>
        <v>7342661.4900000002</v>
      </c>
      <c r="G155" s="6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</row>
    <row r="156" spans="1:36" s="23" customFormat="1" ht="50.25" customHeight="1" x14ac:dyDescent="0.25">
      <c r="A156" s="59" t="s">
        <v>48</v>
      </c>
      <c r="B156" s="59" t="s">
        <v>61</v>
      </c>
      <c r="C156" s="12" t="s">
        <v>3</v>
      </c>
      <c r="D156" s="36">
        <v>70640639</v>
      </c>
      <c r="E156" s="36">
        <v>70640639</v>
      </c>
      <c r="F156" s="36">
        <v>70640639</v>
      </c>
      <c r="G156" s="59" t="s">
        <v>15</v>
      </c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</row>
    <row r="157" spans="1:36" s="23" customFormat="1" ht="36.75" customHeight="1" x14ac:dyDescent="0.25">
      <c r="A157" s="60"/>
      <c r="B157" s="60"/>
      <c r="C157" s="12" t="s">
        <v>4</v>
      </c>
      <c r="D157" s="26">
        <v>23311166</v>
      </c>
      <c r="E157" s="26">
        <f>14013935.87+80641.23</f>
        <v>14094577.1</v>
      </c>
      <c r="F157" s="26">
        <f>12632355-78953.35</f>
        <v>12553401.65</v>
      </c>
      <c r="G157" s="60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</row>
    <row r="158" spans="1:36" s="23" customFormat="1" ht="33" customHeight="1" x14ac:dyDescent="0.25">
      <c r="A158" s="60"/>
      <c r="B158" s="60"/>
      <c r="C158" s="12" t="s">
        <v>5</v>
      </c>
      <c r="D158" s="22">
        <v>0</v>
      </c>
      <c r="E158" s="22">
        <v>0</v>
      </c>
      <c r="F158" s="22">
        <v>0</v>
      </c>
      <c r="G158" s="60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</row>
    <row r="159" spans="1:36" s="23" customFormat="1" ht="39.75" customHeight="1" x14ac:dyDescent="0.25">
      <c r="A159" s="61"/>
      <c r="B159" s="61"/>
      <c r="C159" s="12" t="s">
        <v>7</v>
      </c>
      <c r="D159" s="22">
        <f>D156+D157+D158</f>
        <v>93951805</v>
      </c>
      <c r="E159" s="22">
        <f>E156+E157+E158</f>
        <v>84735216.099999994</v>
      </c>
      <c r="F159" s="22">
        <f>F156+F157+F158</f>
        <v>83194040.650000006</v>
      </c>
      <c r="G159" s="61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</row>
    <row r="160" spans="1:36" s="23" customFormat="1" ht="21.75" customHeight="1" x14ac:dyDescent="0.25">
      <c r="A160" s="59" t="s">
        <v>40</v>
      </c>
      <c r="B160" s="59" t="s">
        <v>61</v>
      </c>
      <c r="C160" s="12" t="s">
        <v>3</v>
      </c>
      <c r="D160" s="22">
        <v>0</v>
      </c>
      <c r="E160" s="22">
        <v>0</v>
      </c>
      <c r="F160" s="22">
        <v>0</v>
      </c>
      <c r="G160" s="59" t="s">
        <v>15</v>
      </c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</row>
    <row r="161" spans="1:36" s="23" customFormat="1" ht="25.5" customHeight="1" x14ac:dyDescent="0.25">
      <c r="A161" s="60"/>
      <c r="B161" s="60"/>
      <c r="C161" s="12" t="s">
        <v>4</v>
      </c>
      <c r="D161" s="26">
        <v>28912869.25</v>
      </c>
      <c r="E161" s="26">
        <v>28297810.559999999</v>
      </c>
      <c r="F161" s="26">
        <v>27896726.609999999</v>
      </c>
      <c r="G161" s="60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</row>
    <row r="162" spans="1:36" s="23" customFormat="1" ht="33.75" customHeight="1" x14ac:dyDescent="0.25">
      <c r="A162" s="60"/>
      <c r="B162" s="60"/>
      <c r="C162" s="12" t="s">
        <v>5</v>
      </c>
      <c r="D162" s="22">
        <v>0</v>
      </c>
      <c r="E162" s="22">
        <v>0</v>
      </c>
      <c r="F162" s="22">
        <v>0</v>
      </c>
      <c r="G162" s="60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</row>
    <row r="163" spans="1:36" s="23" customFormat="1" ht="30.75" customHeight="1" x14ac:dyDescent="0.25">
      <c r="A163" s="61"/>
      <c r="B163" s="61"/>
      <c r="C163" s="12" t="s">
        <v>7</v>
      </c>
      <c r="D163" s="22">
        <f>D160+D161+D162</f>
        <v>28912869.25</v>
      </c>
      <c r="E163" s="22">
        <f>E160+E161+E162</f>
        <v>28297810.559999999</v>
      </c>
      <c r="F163" s="22">
        <f>F160+F161+F162</f>
        <v>27896726.609999999</v>
      </c>
      <c r="G163" s="61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</row>
    <row r="164" spans="1:36" s="23" customFormat="1" ht="33" customHeight="1" x14ac:dyDescent="0.25">
      <c r="A164" s="59" t="s">
        <v>76</v>
      </c>
      <c r="B164" s="59" t="s">
        <v>61</v>
      </c>
      <c r="C164" s="12" t="s">
        <v>3</v>
      </c>
      <c r="D164" s="36">
        <v>1503277</v>
      </c>
      <c r="E164" s="36">
        <v>1503277</v>
      </c>
      <c r="F164" s="36">
        <v>1503277</v>
      </c>
      <c r="G164" s="59" t="s">
        <v>60</v>
      </c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</row>
    <row r="165" spans="1:36" s="23" customFormat="1" ht="36" customHeight="1" x14ac:dyDescent="0.25">
      <c r="A165" s="60"/>
      <c r="B165" s="60"/>
      <c r="C165" s="12" t="s">
        <v>4</v>
      </c>
      <c r="D165" s="22">
        <v>0</v>
      </c>
      <c r="E165" s="22">
        <v>0</v>
      </c>
      <c r="F165" s="22">
        <v>0</v>
      </c>
      <c r="G165" s="60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</row>
    <row r="166" spans="1:36" s="23" customFormat="1" ht="49.5" customHeight="1" x14ac:dyDescent="0.25">
      <c r="A166" s="60"/>
      <c r="B166" s="60"/>
      <c r="C166" s="12" t="s">
        <v>5</v>
      </c>
      <c r="D166" s="22">
        <v>0</v>
      </c>
      <c r="E166" s="22">
        <v>0</v>
      </c>
      <c r="F166" s="22">
        <v>0</v>
      </c>
      <c r="G166" s="60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</row>
    <row r="167" spans="1:36" s="23" customFormat="1" ht="40.5" customHeight="1" x14ac:dyDescent="0.25">
      <c r="A167" s="61"/>
      <c r="B167" s="61"/>
      <c r="C167" s="12" t="s">
        <v>7</v>
      </c>
      <c r="D167" s="22">
        <f>D164+D165+D166</f>
        <v>1503277</v>
      </c>
      <c r="E167" s="22">
        <f>E164+E165+E166</f>
        <v>1503277</v>
      </c>
      <c r="F167" s="22">
        <f>F164+F165+F166</f>
        <v>1503277</v>
      </c>
      <c r="G167" s="61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1:36" s="23" customFormat="1" ht="50.25" customHeight="1" x14ac:dyDescent="0.25">
      <c r="A168" s="62" t="s">
        <v>78</v>
      </c>
      <c r="B168" s="62" t="s">
        <v>61</v>
      </c>
      <c r="C168" s="18" t="s">
        <v>3</v>
      </c>
      <c r="D168" s="22">
        <v>5077800</v>
      </c>
      <c r="E168" s="22">
        <f>4999680-156240</f>
        <v>4843440</v>
      </c>
      <c r="F168" s="22">
        <f>4999680-156240</f>
        <v>4843440</v>
      </c>
      <c r="G168" s="62" t="s">
        <v>82</v>
      </c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</row>
    <row r="169" spans="1:36" s="23" customFormat="1" ht="50.25" customHeight="1" x14ac:dyDescent="0.25">
      <c r="A169" s="63"/>
      <c r="B169" s="63"/>
      <c r="C169" s="18" t="s">
        <v>4</v>
      </c>
      <c r="D169" s="22">
        <v>0</v>
      </c>
      <c r="E169" s="22">
        <v>0</v>
      </c>
      <c r="F169" s="22">
        <v>0</v>
      </c>
      <c r="G169" s="63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</row>
    <row r="170" spans="1:36" s="23" customFormat="1" ht="46.5" customHeight="1" x14ac:dyDescent="0.25">
      <c r="A170" s="63"/>
      <c r="B170" s="63"/>
      <c r="C170" s="18" t="s">
        <v>5</v>
      </c>
      <c r="D170" s="22">
        <v>0</v>
      </c>
      <c r="E170" s="22">
        <v>0</v>
      </c>
      <c r="F170" s="22">
        <v>0</v>
      </c>
      <c r="G170" s="63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</row>
    <row r="171" spans="1:36" s="23" customFormat="1" ht="45" customHeight="1" x14ac:dyDescent="0.25">
      <c r="A171" s="64"/>
      <c r="B171" s="64"/>
      <c r="C171" s="18" t="s">
        <v>7</v>
      </c>
      <c r="D171" s="22">
        <f>D168+D169+D170</f>
        <v>5077800</v>
      </c>
      <c r="E171" s="22">
        <f t="shared" ref="E171:F171" si="28">E168+E169+E170</f>
        <v>4843440</v>
      </c>
      <c r="F171" s="22">
        <f t="shared" si="28"/>
        <v>4843440</v>
      </c>
      <c r="G171" s="6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</row>
    <row r="172" spans="1:36" s="23" customFormat="1" ht="24" customHeight="1" x14ac:dyDescent="0.25">
      <c r="A172" s="59" t="s">
        <v>80</v>
      </c>
      <c r="B172" s="59" t="s">
        <v>61</v>
      </c>
      <c r="C172" s="12" t="s">
        <v>3</v>
      </c>
      <c r="D172" s="22">
        <f>280800+54000</f>
        <v>334800</v>
      </c>
      <c r="E172" s="22">
        <f t="shared" ref="E172:F172" si="29">280800+54000</f>
        <v>334800</v>
      </c>
      <c r="F172" s="22">
        <f t="shared" si="29"/>
        <v>334800</v>
      </c>
      <c r="G172" s="59" t="s">
        <v>36</v>
      </c>
      <c r="H172" s="24"/>
      <c r="I172" s="24"/>
      <c r="J172" s="24"/>
      <c r="K172" s="31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</row>
    <row r="173" spans="1:36" s="23" customFormat="1" ht="24" customHeight="1" x14ac:dyDescent="0.25">
      <c r="A173" s="60"/>
      <c r="B173" s="60"/>
      <c r="C173" s="12" t="s">
        <v>4</v>
      </c>
      <c r="D173" s="22">
        <v>143485.71</v>
      </c>
      <c r="E173" s="22">
        <v>143485.71</v>
      </c>
      <c r="F173" s="22">
        <v>143485.71</v>
      </c>
      <c r="G173" s="60"/>
      <c r="H173" s="24"/>
      <c r="I173" s="24"/>
      <c r="J173" s="24"/>
      <c r="K173" s="31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</row>
    <row r="174" spans="1:36" s="23" customFormat="1" ht="30" customHeight="1" x14ac:dyDescent="0.25">
      <c r="A174" s="60"/>
      <c r="B174" s="60"/>
      <c r="C174" s="12" t="s">
        <v>5</v>
      </c>
      <c r="D174" s="22">
        <v>0</v>
      </c>
      <c r="E174" s="22">
        <v>0</v>
      </c>
      <c r="F174" s="22">
        <v>0</v>
      </c>
      <c r="G174" s="60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</row>
    <row r="175" spans="1:36" s="23" customFormat="1" ht="63.75" customHeight="1" x14ac:dyDescent="0.25">
      <c r="A175" s="61"/>
      <c r="B175" s="61"/>
      <c r="C175" s="49" t="s">
        <v>7</v>
      </c>
      <c r="D175" s="22">
        <f>D172+D173+D174</f>
        <v>478285.70999999996</v>
      </c>
      <c r="E175" s="22">
        <f>E172+E173+E174</f>
        <v>478285.70999999996</v>
      </c>
      <c r="F175" s="22">
        <f>F172+F173+F174</f>
        <v>478285.70999999996</v>
      </c>
      <c r="G175" s="61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</row>
    <row r="176" spans="1:36" s="23" customFormat="1" ht="34.5" customHeight="1" x14ac:dyDescent="0.25">
      <c r="A176" s="59" t="s">
        <v>58</v>
      </c>
      <c r="B176" s="59" t="s">
        <v>61</v>
      </c>
      <c r="C176" s="12" t="s">
        <v>3</v>
      </c>
      <c r="D176" s="26">
        <v>16800</v>
      </c>
      <c r="E176" s="26">
        <v>16800</v>
      </c>
      <c r="F176" s="26">
        <v>16800</v>
      </c>
      <c r="G176" s="59" t="s">
        <v>59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</row>
    <row r="177" spans="1:36" s="23" customFormat="1" ht="51" customHeight="1" x14ac:dyDescent="0.25">
      <c r="A177" s="60"/>
      <c r="B177" s="60"/>
      <c r="C177" s="12" t="s">
        <v>4</v>
      </c>
      <c r="D177" s="22">
        <v>0</v>
      </c>
      <c r="E177" s="22">
        <v>0</v>
      </c>
      <c r="F177" s="22">
        <v>0</v>
      </c>
      <c r="G177" s="60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</row>
    <row r="178" spans="1:36" s="23" customFormat="1" ht="42" customHeight="1" x14ac:dyDescent="0.25">
      <c r="A178" s="60"/>
      <c r="B178" s="60"/>
      <c r="C178" s="12" t="s">
        <v>5</v>
      </c>
      <c r="D178" s="22">
        <v>0</v>
      </c>
      <c r="E178" s="22">
        <v>0</v>
      </c>
      <c r="F178" s="22">
        <v>0</v>
      </c>
      <c r="G178" s="60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</row>
    <row r="179" spans="1:36" s="23" customFormat="1" ht="35.25" customHeight="1" x14ac:dyDescent="0.25">
      <c r="A179" s="61"/>
      <c r="B179" s="61"/>
      <c r="C179" s="12" t="s">
        <v>7</v>
      </c>
      <c r="D179" s="22">
        <f>D176+D177+D178</f>
        <v>16800</v>
      </c>
      <c r="E179" s="22">
        <f>E176+E177+E178</f>
        <v>16800</v>
      </c>
      <c r="F179" s="22">
        <f>F176+F177+F178</f>
        <v>16800</v>
      </c>
      <c r="G179" s="61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</row>
    <row r="180" spans="1:36" s="23" customFormat="1" ht="29.25" customHeight="1" x14ac:dyDescent="0.25">
      <c r="A180" s="120" t="s">
        <v>87</v>
      </c>
      <c r="B180" s="59" t="s">
        <v>61</v>
      </c>
      <c r="C180" s="12" t="s">
        <v>3</v>
      </c>
      <c r="D180" s="22">
        <v>0</v>
      </c>
      <c r="E180" s="22">
        <v>0</v>
      </c>
      <c r="F180" s="22">
        <v>0</v>
      </c>
      <c r="G180" s="106" t="s">
        <v>101</v>
      </c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</row>
    <row r="181" spans="1:36" s="23" customFormat="1" ht="23.25" customHeight="1" x14ac:dyDescent="0.25">
      <c r="A181" s="121"/>
      <c r="B181" s="60"/>
      <c r="C181" s="12" t="s">
        <v>4</v>
      </c>
      <c r="D181" s="26">
        <v>11304021</v>
      </c>
      <c r="E181" s="26">
        <v>11004021</v>
      </c>
      <c r="F181" s="26">
        <v>11004021</v>
      </c>
      <c r="G181" s="107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</row>
    <row r="182" spans="1:36" s="23" customFormat="1" ht="30" customHeight="1" x14ac:dyDescent="0.25">
      <c r="A182" s="121"/>
      <c r="B182" s="60"/>
      <c r="C182" s="12" t="s">
        <v>5</v>
      </c>
      <c r="D182" s="22">
        <v>0</v>
      </c>
      <c r="E182" s="22">
        <v>0</v>
      </c>
      <c r="F182" s="22">
        <v>0</v>
      </c>
      <c r="G182" s="107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</row>
    <row r="183" spans="1:36" s="23" customFormat="1" ht="121.5" customHeight="1" x14ac:dyDescent="0.25">
      <c r="A183" s="122"/>
      <c r="B183" s="61"/>
      <c r="C183" s="12" t="s">
        <v>6</v>
      </c>
      <c r="D183" s="22">
        <f>D180+D181+D182</f>
        <v>11304021</v>
      </c>
      <c r="E183" s="22">
        <f>E180+E181+E182</f>
        <v>11004021</v>
      </c>
      <c r="F183" s="22">
        <f>F180+F181+F182</f>
        <v>11004021</v>
      </c>
      <c r="G183" s="108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</row>
    <row r="184" spans="1:36" s="23" customFormat="1" ht="24" customHeight="1" x14ac:dyDescent="0.25">
      <c r="A184" s="95" t="s">
        <v>128</v>
      </c>
      <c r="B184" s="95" t="s">
        <v>61</v>
      </c>
      <c r="C184" s="53" t="s">
        <v>3</v>
      </c>
      <c r="D184" s="22">
        <v>0</v>
      </c>
      <c r="E184" s="22">
        <v>0</v>
      </c>
      <c r="F184" s="22">
        <v>0</v>
      </c>
      <c r="G184" s="112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</row>
    <row r="185" spans="1:36" s="23" customFormat="1" ht="24" customHeight="1" x14ac:dyDescent="0.25">
      <c r="A185" s="96"/>
      <c r="B185" s="96"/>
      <c r="C185" s="53" t="s">
        <v>4</v>
      </c>
      <c r="D185" s="22">
        <v>12000</v>
      </c>
      <c r="E185" s="22">
        <v>0</v>
      </c>
      <c r="F185" s="22">
        <v>0</v>
      </c>
      <c r="G185" s="113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</row>
    <row r="186" spans="1:36" s="23" customFormat="1" ht="31.5" customHeight="1" x14ac:dyDescent="0.25">
      <c r="A186" s="96"/>
      <c r="B186" s="96"/>
      <c r="C186" s="53" t="s">
        <v>5</v>
      </c>
      <c r="D186" s="22">
        <v>0</v>
      </c>
      <c r="E186" s="22">
        <v>0</v>
      </c>
      <c r="F186" s="22">
        <v>0</v>
      </c>
      <c r="G186" s="113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</row>
    <row r="187" spans="1:36" s="23" customFormat="1" ht="27.75" customHeight="1" x14ac:dyDescent="0.25">
      <c r="A187" s="97"/>
      <c r="B187" s="97"/>
      <c r="C187" s="54" t="s">
        <v>6</v>
      </c>
      <c r="D187" s="22">
        <f>D184+D185+D186</f>
        <v>12000</v>
      </c>
      <c r="E187" s="22">
        <f t="shared" ref="E187:F187" si="30">E184+E185+E186</f>
        <v>0</v>
      </c>
      <c r="F187" s="22">
        <f t="shared" si="30"/>
        <v>0</v>
      </c>
      <c r="G187" s="11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</row>
    <row r="188" spans="1:36" s="23" customFormat="1" ht="37.5" customHeight="1" x14ac:dyDescent="0.25">
      <c r="A188" s="62" t="s">
        <v>124</v>
      </c>
      <c r="B188" s="109" t="str">
        <f>B180</f>
        <v>Администрация города Фокино, МКУ «Управление социально-культурной сферы города Фокино»</v>
      </c>
      <c r="C188" s="50" t="str">
        <f>C180</f>
        <v>областной бюджет</v>
      </c>
      <c r="D188" s="22">
        <v>705939.19</v>
      </c>
      <c r="E188" s="22">
        <v>695908.58</v>
      </c>
      <c r="F188" s="22">
        <v>695908.58</v>
      </c>
      <c r="G188" s="112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</row>
    <row r="189" spans="1:36" s="23" customFormat="1" ht="29.25" customHeight="1" x14ac:dyDescent="0.25">
      <c r="A189" s="63"/>
      <c r="B189" s="110"/>
      <c r="C189" s="50" t="str">
        <f>C181</f>
        <v>местные бюджеты</v>
      </c>
      <c r="D189" s="22">
        <v>0</v>
      </c>
      <c r="E189" s="22">
        <v>0</v>
      </c>
      <c r="F189" s="22">
        <v>0</v>
      </c>
      <c r="G189" s="113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</row>
    <row r="190" spans="1:36" s="23" customFormat="1" ht="37.5" customHeight="1" x14ac:dyDescent="0.25">
      <c r="A190" s="63"/>
      <c r="B190" s="110"/>
      <c r="C190" s="50" t="str">
        <f>C182</f>
        <v>внебюджетные источники</v>
      </c>
      <c r="D190" s="22">
        <v>0</v>
      </c>
      <c r="E190" s="22">
        <v>0</v>
      </c>
      <c r="F190" s="22">
        <v>0</v>
      </c>
      <c r="G190" s="113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</row>
    <row r="191" spans="1:36" s="23" customFormat="1" ht="42.75" customHeight="1" x14ac:dyDescent="0.25">
      <c r="A191" s="64"/>
      <c r="B191" s="111"/>
      <c r="C191" s="50" t="str">
        <f>C183</f>
        <v>Итого по подпрограмме:</v>
      </c>
      <c r="D191" s="22">
        <f>D188+D189+D190</f>
        <v>705939.19</v>
      </c>
      <c r="E191" s="22">
        <f>E188+E189+E190</f>
        <v>695908.58</v>
      </c>
      <c r="F191" s="22">
        <f>F188+F189+F190</f>
        <v>695908.58</v>
      </c>
      <c r="G191" s="11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</row>
    <row r="192" spans="1:36" s="23" customFormat="1" ht="71.25" customHeight="1" x14ac:dyDescent="0.25">
      <c r="A192" s="59" t="s">
        <v>112</v>
      </c>
      <c r="B192" s="59" t="s">
        <v>61</v>
      </c>
      <c r="C192" s="50" t="s">
        <v>73</v>
      </c>
      <c r="D192" s="22">
        <f>44080678.71+3317900.55+8694825</f>
        <v>56093404.259999998</v>
      </c>
      <c r="E192" s="22">
        <v>0</v>
      </c>
      <c r="F192" s="22">
        <v>0</v>
      </c>
      <c r="G192" s="117" t="s">
        <v>15</v>
      </c>
      <c r="H192" s="24"/>
      <c r="I192" s="115"/>
      <c r="J192" s="116"/>
      <c r="K192" s="116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s="23" customFormat="1" ht="71.25" customHeight="1" x14ac:dyDescent="0.25">
      <c r="A193" s="60"/>
      <c r="B193" s="60"/>
      <c r="C193" s="50" t="s">
        <v>4</v>
      </c>
      <c r="D193" s="22">
        <v>4222084.1900000004</v>
      </c>
      <c r="E193" s="22">
        <v>0</v>
      </c>
      <c r="F193" s="22">
        <v>0</v>
      </c>
      <c r="G193" s="118"/>
      <c r="H193" s="24"/>
      <c r="I193" s="115"/>
      <c r="J193" s="116"/>
      <c r="K193" s="116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s="23" customFormat="1" ht="39" customHeight="1" x14ac:dyDescent="0.25">
      <c r="A194" s="60"/>
      <c r="B194" s="60"/>
      <c r="C194" s="50" t="s">
        <v>5</v>
      </c>
      <c r="D194" s="22">
        <v>0</v>
      </c>
      <c r="E194" s="22">
        <v>0</v>
      </c>
      <c r="F194" s="22">
        <v>0</v>
      </c>
      <c r="G194" s="118"/>
      <c r="H194" s="24"/>
      <c r="I194" s="115"/>
      <c r="J194" s="116"/>
      <c r="K194" s="116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s="23" customFormat="1" ht="42" customHeight="1" x14ac:dyDescent="0.25">
      <c r="A195" s="61"/>
      <c r="B195" s="61"/>
      <c r="C195" s="50" t="s">
        <v>6</v>
      </c>
      <c r="D195" s="22">
        <f>D192+D193+D194</f>
        <v>60315488.449999996</v>
      </c>
      <c r="E195" s="22">
        <f t="shared" ref="E195:F195" si="31">E192+E193+E194</f>
        <v>0</v>
      </c>
      <c r="F195" s="22">
        <f t="shared" si="31"/>
        <v>0</v>
      </c>
      <c r="G195" s="119"/>
      <c r="H195" s="24"/>
      <c r="I195" s="115"/>
      <c r="J195" s="116"/>
      <c r="K195" s="116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s="20" customFormat="1" ht="23.25" customHeight="1" x14ac:dyDescent="0.25">
      <c r="A196" s="84" t="s">
        <v>106</v>
      </c>
      <c r="B196" s="90" t="s">
        <v>12</v>
      </c>
      <c r="C196" s="16" t="s">
        <v>3</v>
      </c>
      <c r="D196" s="19">
        <f>D200+D204+D212+D216+D220+D224+D208</f>
        <v>9898584</v>
      </c>
      <c r="E196" s="19">
        <f t="shared" ref="E196:F196" si="32">E200+E204+E212+E216+E220+E224+E208</f>
        <v>12241628</v>
      </c>
      <c r="F196" s="19">
        <f t="shared" si="32"/>
        <v>12426828</v>
      </c>
      <c r="G196" s="90"/>
    </row>
    <row r="197" spans="1:36" s="20" customFormat="1" ht="21.75" customHeight="1" x14ac:dyDescent="0.25">
      <c r="A197" s="85"/>
      <c r="B197" s="90"/>
      <c r="C197" s="16" t="s">
        <v>4</v>
      </c>
      <c r="D197" s="19">
        <f>D201+D205+D213+D217+D221+D225</f>
        <v>1461836.45</v>
      </c>
      <c r="E197" s="19">
        <f t="shared" ref="E197:F197" si="33">E201+E205+E213+E217+E221+E225</f>
        <v>1404006.3999999999</v>
      </c>
      <c r="F197" s="19">
        <f t="shared" si="33"/>
        <v>1404006.3999999999</v>
      </c>
      <c r="G197" s="90"/>
    </row>
    <row r="198" spans="1:36" s="20" customFormat="1" ht="32.25" customHeight="1" x14ac:dyDescent="0.25">
      <c r="A198" s="85"/>
      <c r="B198" s="90"/>
      <c r="C198" s="16" t="s">
        <v>5</v>
      </c>
      <c r="D198" s="19">
        <f>D202+D206+D214+D218+D222+D226</f>
        <v>0</v>
      </c>
      <c r="E198" s="19">
        <f t="shared" ref="E198:F198" si="34">E202+E206+E214+E218+E222+E226</f>
        <v>0</v>
      </c>
      <c r="F198" s="19">
        <f t="shared" si="34"/>
        <v>0</v>
      </c>
      <c r="G198" s="90"/>
    </row>
    <row r="199" spans="1:36" s="20" customFormat="1" ht="37.5" customHeight="1" x14ac:dyDescent="0.25">
      <c r="A199" s="86"/>
      <c r="B199" s="90"/>
      <c r="C199" s="16" t="s">
        <v>7</v>
      </c>
      <c r="D199" s="19">
        <f>D196+D197+D198</f>
        <v>11360420.449999999</v>
      </c>
      <c r="E199" s="19">
        <f>E196+E197+E198</f>
        <v>13645634.4</v>
      </c>
      <c r="F199" s="19">
        <f>F196+F197+F198</f>
        <v>13830834.4</v>
      </c>
      <c r="G199" s="90"/>
    </row>
    <row r="200" spans="1:36" s="23" customFormat="1" ht="42.75" customHeight="1" x14ac:dyDescent="0.25">
      <c r="A200" s="59" t="s">
        <v>104</v>
      </c>
      <c r="B200" s="58" t="s">
        <v>12</v>
      </c>
      <c r="C200" s="12" t="s">
        <v>3</v>
      </c>
      <c r="D200" s="22">
        <v>0</v>
      </c>
      <c r="E200" s="22">
        <v>0</v>
      </c>
      <c r="F200" s="22">
        <v>0</v>
      </c>
      <c r="G200" s="68" t="s">
        <v>26</v>
      </c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</row>
    <row r="201" spans="1:36" s="23" customFormat="1" ht="27" customHeight="1" x14ac:dyDescent="0.25">
      <c r="A201" s="60"/>
      <c r="B201" s="58"/>
      <c r="C201" s="12" t="s">
        <v>4</v>
      </c>
      <c r="D201" s="57">
        <v>1234518.05</v>
      </c>
      <c r="E201" s="26">
        <v>1176688</v>
      </c>
      <c r="F201" s="26">
        <v>1176688</v>
      </c>
      <c r="G201" s="68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</row>
    <row r="202" spans="1:36" s="23" customFormat="1" ht="30.75" customHeight="1" x14ac:dyDescent="0.25">
      <c r="A202" s="60"/>
      <c r="B202" s="58"/>
      <c r="C202" s="12" t="s">
        <v>5</v>
      </c>
      <c r="D202" s="22">
        <v>0</v>
      </c>
      <c r="E202" s="22">
        <v>0</v>
      </c>
      <c r="F202" s="22">
        <v>0</v>
      </c>
      <c r="G202" s="68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</row>
    <row r="203" spans="1:36" s="23" customFormat="1" ht="30.75" customHeight="1" x14ac:dyDescent="0.25">
      <c r="A203" s="61"/>
      <c r="B203" s="58"/>
      <c r="C203" s="12" t="s">
        <v>7</v>
      </c>
      <c r="D203" s="22">
        <f>D200+D201+D202</f>
        <v>1234518.05</v>
      </c>
      <c r="E203" s="22">
        <f>E200+E201+E202</f>
        <v>1176688</v>
      </c>
      <c r="F203" s="22">
        <f>F200+F201+F202</f>
        <v>1176688</v>
      </c>
      <c r="G203" s="68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s="23" customFormat="1" ht="25.5" customHeight="1" x14ac:dyDescent="0.25">
      <c r="A204" s="59" t="s">
        <v>25</v>
      </c>
      <c r="B204" s="58" t="s">
        <v>12</v>
      </c>
      <c r="C204" s="12" t="s">
        <v>3</v>
      </c>
      <c r="D204" s="26">
        <v>57200</v>
      </c>
      <c r="E204" s="26">
        <v>57200</v>
      </c>
      <c r="F204" s="26">
        <v>57200</v>
      </c>
      <c r="G204" s="62" t="s">
        <v>29</v>
      </c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s="23" customFormat="1" ht="24.75" customHeight="1" x14ac:dyDescent="0.25">
      <c r="A205" s="60"/>
      <c r="B205" s="58"/>
      <c r="C205" s="12" t="s">
        <v>4</v>
      </c>
      <c r="D205" s="22">
        <v>0</v>
      </c>
      <c r="E205" s="22">
        <v>0</v>
      </c>
      <c r="F205" s="22">
        <v>0</v>
      </c>
      <c r="G205" s="63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s="23" customFormat="1" ht="39" customHeight="1" x14ac:dyDescent="0.25">
      <c r="A206" s="60"/>
      <c r="B206" s="58"/>
      <c r="C206" s="12" t="s">
        <v>5</v>
      </c>
      <c r="D206" s="22">
        <v>0</v>
      </c>
      <c r="E206" s="22">
        <v>0</v>
      </c>
      <c r="F206" s="22">
        <v>0</v>
      </c>
      <c r="G206" s="63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s="23" customFormat="1" ht="31.5" customHeight="1" x14ac:dyDescent="0.25">
      <c r="A207" s="61"/>
      <c r="B207" s="58"/>
      <c r="C207" s="12" t="s">
        <v>7</v>
      </c>
      <c r="D207" s="22">
        <f>D204+D205+D206</f>
        <v>57200</v>
      </c>
      <c r="E207" s="22">
        <f>E204+E205+E206</f>
        <v>57200</v>
      </c>
      <c r="F207" s="22">
        <f>F204+F205+F206</f>
        <v>57200</v>
      </c>
      <c r="G207" s="6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s="23" customFormat="1" ht="65.25" customHeight="1" x14ac:dyDescent="0.25">
      <c r="A208" s="101" t="s">
        <v>89</v>
      </c>
      <c r="B208" s="58" t="s">
        <v>12</v>
      </c>
      <c r="C208" s="12" t="s">
        <v>3</v>
      </c>
      <c r="D208" s="22">
        <v>842480</v>
      </c>
      <c r="E208" s="22">
        <v>842480</v>
      </c>
      <c r="F208" s="22">
        <v>842480</v>
      </c>
      <c r="G208" s="30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s="23" customFormat="1" ht="65.25" customHeight="1" x14ac:dyDescent="0.25">
      <c r="A209" s="102"/>
      <c r="B209" s="58"/>
      <c r="C209" s="12" t="s">
        <v>4</v>
      </c>
      <c r="D209" s="22">
        <v>0</v>
      </c>
      <c r="E209" s="22">
        <v>0</v>
      </c>
      <c r="F209" s="22">
        <v>0</v>
      </c>
      <c r="G209" s="30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s="23" customFormat="1" ht="65.25" customHeight="1" x14ac:dyDescent="0.25">
      <c r="A210" s="102"/>
      <c r="B210" s="58"/>
      <c r="C210" s="12" t="s">
        <v>5</v>
      </c>
      <c r="D210" s="22">
        <v>0</v>
      </c>
      <c r="E210" s="22">
        <v>0</v>
      </c>
      <c r="F210" s="22">
        <v>0</v>
      </c>
      <c r="G210" s="104" t="s">
        <v>14</v>
      </c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</row>
    <row r="211" spans="1:36" s="23" customFormat="1" ht="50.25" customHeight="1" x14ac:dyDescent="0.25">
      <c r="A211" s="103"/>
      <c r="B211" s="58"/>
      <c r="C211" s="12" t="s">
        <v>7</v>
      </c>
      <c r="D211" s="22">
        <f>D208+D209+D210</f>
        <v>842480</v>
      </c>
      <c r="E211" s="22">
        <f t="shared" ref="E211:F211" si="35">E208+E209+E210</f>
        <v>842480</v>
      </c>
      <c r="F211" s="22">
        <f t="shared" si="35"/>
        <v>842480</v>
      </c>
      <c r="G211" s="10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</row>
    <row r="212" spans="1:36" s="23" customFormat="1" ht="105.75" customHeight="1" x14ac:dyDescent="0.25">
      <c r="A212" s="59" t="s">
        <v>88</v>
      </c>
      <c r="B212" s="58" t="s">
        <v>12</v>
      </c>
      <c r="C212" s="12" t="s">
        <v>3</v>
      </c>
      <c r="D212" s="36">
        <v>4173120</v>
      </c>
      <c r="E212" s="36">
        <v>4394920</v>
      </c>
      <c r="F212" s="36">
        <v>4580120</v>
      </c>
      <c r="G212" s="10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</row>
    <row r="213" spans="1:36" s="23" customFormat="1" ht="78" customHeight="1" x14ac:dyDescent="0.25">
      <c r="A213" s="60"/>
      <c r="B213" s="58"/>
      <c r="C213" s="12" t="s">
        <v>4</v>
      </c>
      <c r="D213" s="22">
        <v>0</v>
      </c>
      <c r="E213" s="22">
        <v>0</v>
      </c>
      <c r="F213" s="22">
        <v>0</v>
      </c>
      <c r="G213" s="10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</row>
    <row r="214" spans="1:36" s="23" customFormat="1" ht="53.25" customHeight="1" x14ac:dyDescent="0.25">
      <c r="A214" s="60"/>
      <c r="B214" s="58"/>
      <c r="C214" s="12" t="s">
        <v>5</v>
      </c>
      <c r="D214" s="22">
        <v>0</v>
      </c>
      <c r="E214" s="22">
        <v>0</v>
      </c>
      <c r="F214" s="22">
        <v>0</v>
      </c>
      <c r="G214" s="10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</row>
    <row r="215" spans="1:36" s="23" customFormat="1" ht="45.75" customHeight="1" x14ac:dyDescent="0.25">
      <c r="A215" s="61"/>
      <c r="B215" s="58"/>
      <c r="C215" s="12" t="s">
        <v>7</v>
      </c>
      <c r="D215" s="22">
        <f>D212+D213+D214</f>
        <v>4173120</v>
      </c>
      <c r="E215" s="22">
        <f>E212+E213+E214</f>
        <v>4394920</v>
      </c>
      <c r="F215" s="22">
        <f>F212+F213+F214</f>
        <v>4580120</v>
      </c>
      <c r="G215" s="105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</row>
    <row r="216" spans="1:36" s="23" customFormat="1" ht="29.25" customHeight="1" x14ac:dyDescent="0.25">
      <c r="A216" s="59" t="s">
        <v>24</v>
      </c>
      <c r="B216" s="58" t="s">
        <v>12</v>
      </c>
      <c r="C216" s="12" t="s">
        <v>3</v>
      </c>
      <c r="D216" s="26">
        <v>4228488</v>
      </c>
      <c r="E216" s="26">
        <v>6342732</v>
      </c>
      <c r="F216" s="26">
        <v>6342732</v>
      </c>
      <c r="G216" s="62" t="s">
        <v>28</v>
      </c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</row>
    <row r="217" spans="1:36" s="23" customFormat="1" ht="28.5" customHeight="1" x14ac:dyDescent="0.25">
      <c r="A217" s="60"/>
      <c r="B217" s="58"/>
      <c r="C217" s="12" t="s">
        <v>4</v>
      </c>
      <c r="D217" s="22">
        <v>0</v>
      </c>
      <c r="E217" s="22">
        <v>0</v>
      </c>
      <c r="F217" s="22">
        <v>0</v>
      </c>
      <c r="G217" s="63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</row>
    <row r="218" spans="1:36" s="23" customFormat="1" ht="36.75" customHeight="1" x14ac:dyDescent="0.25">
      <c r="A218" s="60"/>
      <c r="B218" s="58"/>
      <c r="C218" s="12" t="s">
        <v>5</v>
      </c>
      <c r="D218" s="22">
        <v>0</v>
      </c>
      <c r="E218" s="22">
        <v>0</v>
      </c>
      <c r="F218" s="22">
        <v>0</v>
      </c>
      <c r="G218" s="63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</row>
    <row r="219" spans="1:36" s="23" customFormat="1" ht="30.75" customHeight="1" x14ac:dyDescent="0.25">
      <c r="A219" s="61"/>
      <c r="B219" s="58"/>
      <c r="C219" s="12" t="s">
        <v>7</v>
      </c>
      <c r="D219" s="22">
        <f>D216+D217+D218</f>
        <v>4228488</v>
      </c>
      <c r="E219" s="22">
        <f>E216+E217+E218</f>
        <v>6342732</v>
      </c>
      <c r="F219" s="22">
        <f>F216+F217+F218</f>
        <v>6342732</v>
      </c>
      <c r="G219" s="6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</row>
    <row r="220" spans="1:36" s="23" customFormat="1" ht="84" customHeight="1" x14ac:dyDescent="0.25">
      <c r="A220" s="59" t="s">
        <v>113</v>
      </c>
      <c r="B220" s="58" t="s">
        <v>12</v>
      </c>
      <c r="C220" s="12" t="s">
        <v>3</v>
      </c>
      <c r="D220" s="26">
        <v>29000</v>
      </c>
      <c r="E220" s="26">
        <v>36000</v>
      </c>
      <c r="F220" s="26">
        <v>36000</v>
      </c>
      <c r="G220" s="62" t="s">
        <v>26</v>
      </c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</row>
    <row r="221" spans="1:36" s="23" customFormat="1" ht="71.25" customHeight="1" x14ac:dyDescent="0.25">
      <c r="A221" s="60"/>
      <c r="B221" s="58"/>
      <c r="C221" s="12" t="s">
        <v>4</v>
      </c>
      <c r="D221" s="26">
        <v>0</v>
      </c>
      <c r="E221" s="26">
        <v>0</v>
      </c>
      <c r="F221" s="26">
        <v>0</v>
      </c>
      <c r="G221" s="63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</row>
    <row r="222" spans="1:36" s="23" customFormat="1" ht="88.5" customHeight="1" x14ac:dyDescent="0.25">
      <c r="A222" s="60"/>
      <c r="B222" s="58"/>
      <c r="C222" s="12" t="s">
        <v>5</v>
      </c>
      <c r="D222" s="22">
        <v>0</v>
      </c>
      <c r="E222" s="22">
        <v>0</v>
      </c>
      <c r="F222" s="22">
        <v>0</v>
      </c>
      <c r="G222" s="63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</row>
    <row r="223" spans="1:36" s="23" customFormat="1" ht="54.75" customHeight="1" x14ac:dyDescent="0.25">
      <c r="A223" s="61"/>
      <c r="B223" s="58"/>
      <c r="C223" s="13" t="s">
        <v>7</v>
      </c>
      <c r="D223" s="27">
        <f>D220+D221+D222</f>
        <v>29000</v>
      </c>
      <c r="E223" s="27">
        <f>E220+E221+E222</f>
        <v>36000</v>
      </c>
      <c r="F223" s="27">
        <f>F220+F221+F222</f>
        <v>36000</v>
      </c>
      <c r="G223" s="6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</row>
    <row r="224" spans="1:36" s="23" customFormat="1" ht="17.25" customHeight="1" x14ac:dyDescent="0.25">
      <c r="A224" s="59" t="s">
        <v>42</v>
      </c>
      <c r="B224" s="58" t="s">
        <v>12</v>
      </c>
      <c r="C224" s="12" t="s">
        <v>3</v>
      </c>
      <c r="D224" s="22">
        <f>188307.41+379988.59</f>
        <v>568296</v>
      </c>
      <c r="E224" s="22">
        <f t="shared" ref="E224:F224" si="36">188307.41+379988.59</f>
        <v>568296</v>
      </c>
      <c r="F224" s="22">
        <f t="shared" si="36"/>
        <v>568296</v>
      </c>
      <c r="G224" s="62" t="s">
        <v>27</v>
      </c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</row>
    <row r="225" spans="1:36" s="23" customFormat="1" ht="15" customHeight="1" x14ac:dyDescent="0.25">
      <c r="A225" s="60"/>
      <c r="B225" s="58"/>
      <c r="C225" s="12" t="s">
        <v>4</v>
      </c>
      <c r="D225" s="22">
        <v>227318.39999999999</v>
      </c>
      <c r="E225" s="22">
        <v>227318.39999999999</v>
      </c>
      <c r="F225" s="22">
        <v>227318.39999999999</v>
      </c>
      <c r="G225" s="63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</row>
    <row r="226" spans="1:36" s="23" customFormat="1" ht="32.25" customHeight="1" x14ac:dyDescent="0.25">
      <c r="A226" s="60"/>
      <c r="B226" s="58"/>
      <c r="C226" s="12" t="s">
        <v>5</v>
      </c>
      <c r="D226" s="22">
        <v>0</v>
      </c>
      <c r="E226" s="22">
        <v>0</v>
      </c>
      <c r="F226" s="22">
        <v>0</v>
      </c>
      <c r="G226" s="63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</row>
    <row r="227" spans="1:36" s="23" customFormat="1" ht="34.5" customHeight="1" x14ac:dyDescent="0.25">
      <c r="A227" s="61"/>
      <c r="B227" s="58"/>
      <c r="C227" s="13" t="s">
        <v>7</v>
      </c>
      <c r="D227" s="27">
        <f>D224+D225+D226</f>
        <v>795614.4</v>
      </c>
      <c r="E227" s="27">
        <f>E224+E225+E226</f>
        <v>795614.4</v>
      </c>
      <c r="F227" s="27">
        <f>F224+F225+F226</f>
        <v>795614.4</v>
      </c>
      <c r="G227" s="6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</row>
    <row r="228" spans="1:36" s="23" customFormat="1" ht="22.5" customHeight="1" x14ac:dyDescent="0.25">
      <c r="A228" s="84" t="s">
        <v>121</v>
      </c>
      <c r="B228" s="74" t="s">
        <v>12</v>
      </c>
      <c r="C228" s="11" t="s">
        <v>3</v>
      </c>
      <c r="D228" s="19">
        <f>D232+D236+D240</f>
        <v>38884</v>
      </c>
      <c r="E228" s="19">
        <f t="shared" ref="E228:F228" si="37">E232+E236+E240</f>
        <v>38884</v>
      </c>
      <c r="F228" s="19">
        <f t="shared" si="37"/>
        <v>37334</v>
      </c>
      <c r="G228" s="90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</row>
    <row r="229" spans="1:36" s="23" customFormat="1" ht="21.75" customHeight="1" x14ac:dyDescent="0.25">
      <c r="A229" s="85"/>
      <c r="B229" s="74"/>
      <c r="C229" s="11" t="s">
        <v>4</v>
      </c>
      <c r="D229" s="19">
        <f>D233+D237+D241</f>
        <v>24230360.75</v>
      </c>
      <c r="E229" s="19">
        <f t="shared" ref="E229:F229" si="38">E233+E237+E241</f>
        <v>11280332.75</v>
      </c>
      <c r="F229" s="19">
        <f t="shared" si="38"/>
        <v>11280216.09</v>
      </c>
      <c r="G229" s="90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</row>
    <row r="230" spans="1:36" s="23" customFormat="1" ht="33" customHeight="1" x14ac:dyDescent="0.25">
      <c r="A230" s="85"/>
      <c r="B230" s="74"/>
      <c r="C230" s="11" t="s">
        <v>5</v>
      </c>
      <c r="D230" s="19">
        <f>D234+D238+D242</f>
        <v>0</v>
      </c>
      <c r="E230" s="19">
        <f t="shared" ref="E230:F230" si="39">E234+E238+E242</f>
        <v>0</v>
      </c>
      <c r="F230" s="19">
        <f t="shared" si="39"/>
        <v>0</v>
      </c>
      <c r="G230" s="90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</row>
    <row r="231" spans="1:36" s="23" customFormat="1" ht="30.75" customHeight="1" x14ac:dyDescent="0.25">
      <c r="A231" s="86"/>
      <c r="B231" s="74"/>
      <c r="C231" s="11" t="s">
        <v>7</v>
      </c>
      <c r="D231" s="19">
        <f>D228+D229+D230</f>
        <v>24269244.75</v>
      </c>
      <c r="E231" s="19">
        <f>E228+E229+E230</f>
        <v>11319216.75</v>
      </c>
      <c r="F231" s="19">
        <f>F228+F229+F230</f>
        <v>11317550.09</v>
      </c>
      <c r="G231" s="90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</row>
    <row r="232" spans="1:36" s="23" customFormat="1" ht="23.25" customHeight="1" x14ac:dyDescent="0.25">
      <c r="A232" s="59" t="s">
        <v>44</v>
      </c>
      <c r="B232" s="58" t="s">
        <v>71</v>
      </c>
      <c r="C232" s="12" t="s">
        <v>3</v>
      </c>
      <c r="D232" s="22">
        <v>0</v>
      </c>
      <c r="E232" s="22">
        <v>0</v>
      </c>
      <c r="F232" s="22">
        <v>0</v>
      </c>
      <c r="G232" s="68" t="s">
        <v>51</v>
      </c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</row>
    <row r="233" spans="1:36" s="23" customFormat="1" ht="18.75" customHeight="1" x14ac:dyDescent="0.25">
      <c r="A233" s="60"/>
      <c r="B233" s="58"/>
      <c r="C233" s="12" t="s">
        <v>4</v>
      </c>
      <c r="D233" s="26">
        <v>21725029</v>
      </c>
      <c r="E233" s="38">
        <v>9186101</v>
      </c>
      <c r="F233" s="38">
        <v>9186101</v>
      </c>
      <c r="G233" s="68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</row>
    <row r="234" spans="1:36" s="23" customFormat="1" ht="35.25" customHeight="1" x14ac:dyDescent="0.25">
      <c r="A234" s="60"/>
      <c r="B234" s="58"/>
      <c r="C234" s="12" t="s">
        <v>5</v>
      </c>
      <c r="D234" s="22">
        <v>0</v>
      </c>
      <c r="E234" s="22">
        <v>0</v>
      </c>
      <c r="F234" s="22">
        <v>0</v>
      </c>
      <c r="G234" s="68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</row>
    <row r="235" spans="1:36" s="23" customFormat="1" ht="29.25" customHeight="1" x14ac:dyDescent="0.25">
      <c r="A235" s="61"/>
      <c r="B235" s="58"/>
      <c r="C235" s="12" t="s">
        <v>7</v>
      </c>
      <c r="D235" s="22">
        <f>D232+D233+D234</f>
        <v>21725029</v>
      </c>
      <c r="E235" s="22">
        <f>E232+E233+E234</f>
        <v>9186101</v>
      </c>
      <c r="F235" s="22">
        <f>F232+F233+F234</f>
        <v>9186101</v>
      </c>
      <c r="G235" s="68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</row>
    <row r="236" spans="1:36" s="23" customFormat="1" ht="24" customHeight="1" x14ac:dyDescent="0.25">
      <c r="A236" s="59" t="s">
        <v>45</v>
      </c>
      <c r="B236" s="58" t="s">
        <v>57</v>
      </c>
      <c r="C236" s="12" t="s">
        <v>3</v>
      </c>
      <c r="D236" s="22">
        <v>0</v>
      </c>
      <c r="E236" s="22">
        <v>0</v>
      </c>
      <c r="F236" s="22">
        <v>0</v>
      </c>
      <c r="G236" s="68" t="s">
        <v>52</v>
      </c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</row>
    <row r="237" spans="1:36" s="23" customFormat="1" ht="23.25" customHeight="1" x14ac:dyDescent="0.25">
      <c r="A237" s="60"/>
      <c r="B237" s="58"/>
      <c r="C237" s="12" t="s">
        <v>4</v>
      </c>
      <c r="D237" s="55">
        <v>2502405</v>
      </c>
      <c r="E237" s="26">
        <v>2091305</v>
      </c>
      <c r="F237" s="26">
        <v>2091305</v>
      </c>
      <c r="G237" s="68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</row>
    <row r="238" spans="1:36" s="23" customFormat="1" ht="29.25" customHeight="1" x14ac:dyDescent="0.25">
      <c r="A238" s="60"/>
      <c r="B238" s="58"/>
      <c r="C238" s="12" t="s">
        <v>5</v>
      </c>
      <c r="D238" s="22">
        <v>0</v>
      </c>
      <c r="E238" s="22">
        <v>0</v>
      </c>
      <c r="F238" s="22">
        <v>0</v>
      </c>
      <c r="G238" s="68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</row>
    <row r="239" spans="1:36" s="23" customFormat="1" ht="29.25" customHeight="1" x14ac:dyDescent="0.25">
      <c r="A239" s="61"/>
      <c r="B239" s="58"/>
      <c r="C239" s="12" t="s">
        <v>7</v>
      </c>
      <c r="D239" s="22">
        <f>D236+D237+D238</f>
        <v>2502405</v>
      </c>
      <c r="E239" s="22">
        <f>E236+E237+E238</f>
        <v>2091305</v>
      </c>
      <c r="F239" s="22">
        <f>F236+F237+F238</f>
        <v>2091305</v>
      </c>
      <c r="G239" s="68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</row>
    <row r="240" spans="1:36" s="23" customFormat="1" ht="29.25" customHeight="1" x14ac:dyDescent="0.25">
      <c r="A240" s="59" t="s">
        <v>93</v>
      </c>
      <c r="B240" s="58" t="s">
        <v>57</v>
      </c>
      <c r="C240" s="12" t="s">
        <v>3</v>
      </c>
      <c r="D240" s="22">
        <f>36765.28+2346.72-228</f>
        <v>38884</v>
      </c>
      <c r="E240" s="22">
        <f>36765.28+2346.72-228</f>
        <v>38884</v>
      </c>
      <c r="F240" s="22">
        <v>37334</v>
      </c>
      <c r="G240" s="62" t="s">
        <v>92</v>
      </c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</row>
    <row r="241" spans="1:80" s="23" customFormat="1" ht="29.25" customHeight="1" x14ac:dyDescent="0.25">
      <c r="A241" s="60"/>
      <c r="B241" s="58"/>
      <c r="C241" s="12" t="s">
        <v>4</v>
      </c>
      <c r="D241" s="22">
        <v>2926.75</v>
      </c>
      <c r="E241" s="22">
        <v>2926.75</v>
      </c>
      <c r="F241" s="22">
        <v>2810.09</v>
      </c>
      <c r="G241" s="63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</row>
    <row r="242" spans="1:80" s="23" customFormat="1" ht="29.25" customHeight="1" x14ac:dyDescent="0.25">
      <c r="A242" s="60"/>
      <c r="B242" s="58"/>
      <c r="C242" s="12" t="s">
        <v>5</v>
      </c>
      <c r="D242" s="22">
        <v>0</v>
      </c>
      <c r="E242" s="22">
        <v>0</v>
      </c>
      <c r="F242" s="22">
        <v>0</v>
      </c>
      <c r="G242" s="63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</row>
    <row r="243" spans="1:80" s="23" customFormat="1" ht="37.5" customHeight="1" x14ac:dyDescent="0.25">
      <c r="A243" s="61"/>
      <c r="B243" s="58"/>
      <c r="C243" s="12" t="s">
        <v>7</v>
      </c>
      <c r="D243" s="22">
        <f>D240+D241+D242</f>
        <v>41810.75</v>
      </c>
      <c r="E243" s="22">
        <f>E240+E241+E242</f>
        <v>41810.75</v>
      </c>
      <c r="F243" s="22">
        <f>F240+F241+F242</f>
        <v>40144.089999999997</v>
      </c>
      <c r="G243" s="6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</row>
    <row r="244" spans="1:80" s="41" customFormat="1" ht="18" customHeight="1" x14ac:dyDescent="0.25">
      <c r="A244" s="90" t="s">
        <v>122</v>
      </c>
      <c r="B244" s="74"/>
      <c r="C244" s="11" t="s">
        <v>3</v>
      </c>
      <c r="D244" s="19">
        <f>D248</f>
        <v>0</v>
      </c>
      <c r="E244" s="19">
        <f t="shared" ref="E244:F244" si="40">E248</f>
        <v>0</v>
      </c>
      <c r="F244" s="19">
        <f t="shared" si="40"/>
        <v>0</v>
      </c>
      <c r="G244" s="90"/>
      <c r="H244" s="39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40"/>
      <c r="AO244" s="40"/>
      <c r="AP244" s="40"/>
      <c r="AQ244" s="40"/>
      <c r="AR244" s="40"/>
      <c r="AS244" s="40"/>
      <c r="AT244" s="40"/>
      <c r="AU244" s="40"/>
      <c r="AV244" s="40"/>
      <c r="AW244" s="40"/>
      <c r="AX244" s="40"/>
      <c r="AY244" s="40"/>
      <c r="AZ244" s="40"/>
      <c r="BA244" s="40"/>
      <c r="BB244" s="40"/>
      <c r="BC244" s="40"/>
      <c r="BD244" s="40"/>
      <c r="BE244" s="40"/>
      <c r="BF244" s="40"/>
      <c r="BG244" s="40"/>
      <c r="BH244" s="40"/>
      <c r="BI244" s="40"/>
      <c r="BJ244" s="40"/>
      <c r="BK244" s="40"/>
      <c r="BL244" s="40"/>
      <c r="BM244" s="40"/>
      <c r="BN244" s="40"/>
      <c r="BO244" s="40"/>
      <c r="BP244" s="40"/>
      <c r="BQ244" s="40"/>
      <c r="BR244" s="40"/>
      <c r="BS244" s="40"/>
      <c r="BT244" s="40"/>
      <c r="BU244" s="40"/>
      <c r="BV244" s="40"/>
      <c r="BW244" s="40"/>
      <c r="BX244" s="40"/>
      <c r="BY244" s="40"/>
      <c r="BZ244" s="40"/>
      <c r="CA244" s="40"/>
      <c r="CB244" s="40"/>
    </row>
    <row r="245" spans="1:80" s="41" customFormat="1" ht="19.5" customHeight="1" x14ac:dyDescent="0.25">
      <c r="A245" s="90"/>
      <c r="B245" s="74"/>
      <c r="C245" s="11" t="s">
        <v>4</v>
      </c>
      <c r="D245" s="19">
        <f>D249+D253</f>
        <v>19019424</v>
      </c>
      <c r="E245" s="19">
        <f t="shared" ref="E245:F245" si="41">E249</f>
        <v>19287200</v>
      </c>
      <c r="F245" s="19">
        <f t="shared" si="41"/>
        <v>19287200</v>
      </c>
      <c r="G245" s="90"/>
      <c r="H245" s="39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  <c r="AK245" s="40"/>
      <c r="AL245" s="40"/>
      <c r="AM245" s="40"/>
      <c r="AN245" s="40"/>
      <c r="AO245" s="40"/>
      <c r="AP245" s="40"/>
      <c r="AQ245" s="40"/>
      <c r="AR245" s="40"/>
      <c r="AS245" s="40"/>
      <c r="AT245" s="40"/>
      <c r="AU245" s="40"/>
      <c r="AV245" s="40"/>
      <c r="AW245" s="40"/>
      <c r="AX245" s="40"/>
      <c r="AY245" s="40"/>
      <c r="AZ245" s="40"/>
      <c r="BA245" s="40"/>
      <c r="BB245" s="40"/>
      <c r="BC245" s="40"/>
      <c r="BD245" s="40"/>
      <c r="BE245" s="40"/>
      <c r="BF245" s="40"/>
      <c r="BG245" s="40"/>
      <c r="BH245" s="40"/>
      <c r="BI245" s="40"/>
      <c r="BJ245" s="40"/>
      <c r="BK245" s="40"/>
      <c r="BL245" s="40"/>
      <c r="BM245" s="40"/>
      <c r="BN245" s="40"/>
      <c r="BO245" s="40"/>
      <c r="BP245" s="40"/>
      <c r="BQ245" s="40"/>
      <c r="BR245" s="40"/>
      <c r="BS245" s="40"/>
      <c r="BT245" s="40"/>
      <c r="BU245" s="40"/>
      <c r="BV245" s="40"/>
      <c r="BW245" s="40"/>
      <c r="BX245" s="40"/>
      <c r="BY245" s="40"/>
      <c r="BZ245" s="40"/>
      <c r="CA245" s="40"/>
      <c r="CB245" s="40"/>
    </row>
    <row r="246" spans="1:80" s="41" customFormat="1" ht="32.25" customHeight="1" x14ac:dyDescent="0.25">
      <c r="A246" s="90"/>
      <c r="B246" s="74"/>
      <c r="C246" s="11" t="s">
        <v>5</v>
      </c>
      <c r="D246" s="19">
        <f>D250</f>
        <v>0</v>
      </c>
      <c r="E246" s="19">
        <f t="shared" ref="E246:F246" si="42">E250</f>
        <v>0</v>
      </c>
      <c r="F246" s="19">
        <f t="shared" si="42"/>
        <v>0</v>
      </c>
      <c r="G246" s="90"/>
      <c r="H246" s="39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40"/>
      <c r="AO246" s="40"/>
      <c r="AP246" s="40"/>
      <c r="AQ246" s="40"/>
      <c r="AR246" s="40"/>
      <c r="AS246" s="40"/>
      <c r="AT246" s="40"/>
      <c r="AU246" s="40"/>
      <c r="AV246" s="40"/>
      <c r="AW246" s="40"/>
      <c r="AX246" s="40"/>
      <c r="AY246" s="40"/>
      <c r="AZ246" s="40"/>
      <c r="BA246" s="40"/>
      <c r="BB246" s="40"/>
      <c r="BC246" s="40"/>
      <c r="BD246" s="40"/>
      <c r="BE246" s="40"/>
      <c r="BF246" s="40"/>
      <c r="BG246" s="40"/>
      <c r="BH246" s="40"/>
      <c r="BI246" s="40"/>
      <c r="BJ246" s="40"/>
      <c r="BK246" s="40"/>
      <c r="BL246" s="40"/>
      <c r="BM246" s="40"/>
      <c r="BN246" s="40"/>
      <c r="BO246" s="40"/>
      <c r="BP246" s="40"/>
      <c r="BQ246" s="40"/>
      <c r="BR246" s="40"/>
      <c r="BS246" s="40"/>
      <c r="BT246" s="40"/>
      <c r="BU246" s="40"/>
      <c r="BV246" s="40"/>
      <c r="BW246" s="40"/>
      <c r="BX246" s="40"/>
      <c r="BY246" s="40"/>
      <c r="BZ246" s="40"/>
      <c r="CA246" s="40"/>
      <c r="CB246" s="40"/>
    </row>
    <row r="247" spans="1:80" s="41" customFormat="1" ht="34.5" customHeight="1" x14ac:dyDescent="0.25">
      <c r="A247" s="90"/>
      <c r="B247" s="74"/>
      <c r="C247" s="11" t="s">
        <v>7</v>
      </c>
      <c r="D247" s="19">
        <f>D244+D245+D246</f>
        <v>19019424</v>
      </c>
      <c r="E247" s="19">
        <f t="shared" ref="E247:F247" si="43">E244+E245+E246</f>
        <v>19287200</v>
      </c>
      <c r="F247" s="19">
        <f t="shared" si="43"/>
        <v>19287200</v>
      </c>
      <c r="G247" s="90"/>
      <c r="H247" s="39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  <c r="AJ247" s="40"/>
      <c r="AK247" s="40"/>
      <c r="AL247" s="40"/>
      <c r="AM247" s="40"/>
      <c r="AN247" s="40"/>
      <c r="AO247" s="40"/>
      <c r="AP247" s="40"/>
      <c r="AQ247" s="40"/>
      <c r="AR247" s="40"/>
      <c r="AS247" s="40"/>
      <c r="AT247" s="40"/>
      <c r="AU247" s="40"/>
      <c r="AV247" s="40"/>
      <c r="AW247" s="40"/>
      <c r="AX247" s="40"/>
      <c r="AY247" s="40"/>
      <c r="AZ247" s="40"/>
      <c r="BA247" s="40"/>
      <c r="BB247" s="40"/>
      <c r="BC247" s="40"/>
      <c r="BD247" s="40"/>
      <c r="BE247" s="40"/>
      <c r="BF247" s="40"/>
      <c r="BG247" s="40"/>
      <c r="BH247" s="40"/>
      <c r="BI247" s="40"/>
      <c r="BJ247" s="40"/>
      <c r="BK247" s="40"/>
      <c r="BL247" s="40"/>
      <c r="BM247" s="40"/>
      <c r="BN247" s="40"/>
      <c r="BO247" s="40"/>
      <c r="BP247" s="40"/>
      <c r="BQ247" s="40"/>
      <c r="BR247" s="40"/>
      <c r="BS247" s="40"/>
      <c r="BT247" s="40"/>
      <c r="BU247" s="40"/>
      <c r="BV247" s="40"/>
      <c r="BW247" s="40"/>
      <c r="BX247" s="40"/>
      <c r="BY247" s="40"/>
      <c r="BZ247" s="40"/>
      <c r="CA247" s="40"/>
      <c r="CB247" s="40"/>
    </row>
    <row r="248" spans="1:80" s="23" customFormat="1" ht="17.25" customHeight="1" x14ac:dyDescent="0.25">
      <c r="A248" s="59" t="s">
        <v>72</v>
      </c>
      <c r="B248" s="59" t="s">
        <v>43</v>
      </c>
      <c r="C248" s="15" t="s">
        <v>3</v>
      </c>
      <c r="D248" s="42">
        <v>0</v>
      </c>
      <c r="E248" s="42">
        <v>0</v>
      </c>
      <c r="F248" s="42">
        <v>0</v>
      </c>
      <c r="G248" s="68" t="s">
        <v>32</v>
      </c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</row>
    <row r="249" spans="1:80" s="23" customFormat="1" ht="18.75" customHeight="1" x14ac:dyDescent="0.25">
      <c r="A249" s="60"/>
      <c r="B249" s="60"/>
      <c r="C249" s="12" t="s">
        <v>4</v>
      </c>
      <c r="D249" s="22">
        <v>18919424</v>
      </c>
      <c r="E249" s="22">
        <v>19287200</v>
      </c>
      <c r="F249" s="22">
        <v>19287200</v>
      </c>
      <c r="G249" s="68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</row>
    <row r="250" spans="1:80" s="23" customFormat="1" ht="30.75" customHeight="1" x14ac:dyDescent="0.25">
      <c r="A250" s="60"/>
      <c r="B250" s="60"/>
      <c r="C250" s="12" t="s">
        <v>5</v>
      </c>
      <c r="D250" s="22">
        <v>0</v>
      </c>
      <c r="E250" s="22">
        <v>0</v>
      </c>
      <c r="F250" s="22">
        <v>0</v>
      </c>
      <c r="G250" s="68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</row>
    <row r="251" spans="1:80" s="23" customFormat="1" ht="47.25" customHeight="1" x14ac:dyDescent="0.25">
      <c r="A251" s="61"/>
      <c r="B251" s="61"/>
      <c r="C251" s="13" t="s">
        <v>7</v>
      </c>
      <c r="D251" s="27">
        <f>D248+D249+D250</f>
        <v>18919424</v>
      </c>
      <c r="E251" s="27">
        <f>E248+E249+E250</f>
        <v>19287200</v>
      </c>
      <c r="F251" s="27">
        <f>F248+F249+F250</f>
        <v>19287200</v>
      </c>
      <c r="G251" s="68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</row>
    <row r="252" spans="1:80" s="23" customFormat="1" ht="20.25" customHeight="1" x14ac:dyDescent="0.25">
      <c r="A252" s="95" t="s">
        <v>129</v>
      </c>
      <c r="B252" s="98" t="s">
        <v>43</v>
      </c>
      <c r="C252" s="53" t="s">
        <v>3</v>
      </c>
      <c r="D252" s="27">
        <v>0</v>
      </c>
      <c r="E252" s="27">
        <v>0</v>
      </c>
      <c r="F252" s="27">
        <v>0</v>
      </c>
      <c r="G252" s="62" t="s">
        <v>32</v>
      </c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</row>
    <row r="253" spans="1:80" s="23" customFormat="1" ht="20.25" customHeight="1" x14ac:dyDescent="0.25">
      <c r="A253" s="96"/>
      <c r="B253" s="99"/>
      <c r="C253" s="53" t="s">
        <v>4</v>
      </c>
      <c r="D253" s="27">
        <v>100000</v>
      </c>
      <c r="E253" s="27">
        <v>0</v>
      </c>
      <c r="F253" s="27">
        <v>0</v>
      </c>
      <c r="G253" s="63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</row>
    <row r="254" spans="1:80" s="23" customFormat="1" ht="31.5" customHeight="1" x14ac:dyDescent="0.25">
      <c r="A254" s="96"/>
      <c r="B254" s="99"/>
      <c r="C254" s="53" t="s">
        <v>5</v>
      </c>
      <c r="D254" s="27">
        <v>0</v>
      </c>
      <c r="E254" s="27">
        <v>0</v>
      </c>
      <c r="F254" s="27">
        <v>0</v>
      </c>
      <c r="G254" s="63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</row>
    <row r="255" spans="1:80" s="23" customFormat="1" ht="31.5" customHeight="1" x14ac:dyDescent="0.25">
      <c r="A255" s="97"/>
      <c r="B255" s="100"/>
      <c r="C255" s="56" t="s">
        <v>7</v>
      </c>
      <c r="D255" s="27">
        <f>D252+D253+D254</f>
        <v>100000</v>
      </c>
      <c r="E255" s="27">
        <f t="shared" ref="E255:F255" si="44">E252+E253+E254</f>
        <v>0</v>
      </c>
      <c r="F255" s="27">
        <f t="shared" si="44"/>
        <v>0</v>
      </c>
      <c r="G255" s="6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</row>
    <row r="256" spans="1:80" s="45" customFormat="1" x14ac:dyDescent="0.25">
      <c r="A256" s="91" t="s">
        <v>10</v>
      </c>
      <c r="B256" s="94"/>
      <c r="C256" s="17" t="s">
        <v>3</v>
      </c>
      <c r="D256" s="44">
        <f t="shared" ref="D256:F257" si="45">D8+D80+D100+D140+D196+D228+D244+D60</f>
        <v>797433925.5999999</v>
      </c>
      <c r="E256" s="44">
        <f t="shared" si="45"/>
        <v>183424830.82999998</v>
      </c>
      <c r="F256" s="44">
        <f t="shared" si="45"/>
        <v>239298614.16000003</v>
      </c>
      <c r="G256" s="87"/>
    </row>
    <row r="257" spans="1:7" s="45" customFormat="1" x14ac:dyDescent="0.25">
      <c r="A257" s="92"/>
      <c r="B257" s="94"/>
      <c r="C257" s="17" t="s">
        <v>4</v>
      </c>
      <c r="D257" s="44">
        <f t="shared" si="45"/>
        <v>166367534.95000002</v>
      </c>
      <c r="E257" s="44">
        <f t="shared" si="45"/>
        <v>114565943.29430108</v>
      </c>
      <c r="F257" s="44">
        <f t="shared" si="45"/>
        <v>115333795.75000001</v>
      </c>
      <c r="G257" s="88"/>
    </row>
    <row r="258" spans="1:7" s="45" customFormat="1" ht="31.5" x14ac:dyDescent="0.25">
      <c r="A258" s="92"/>
      <c r="B258" s="94"/>
      <c r="C258" s="43" t="s">
        <v>5</v>
      </c>
      <c r="D258" s="46">
        <f>D10+D82+D102+D198+D230+D246+D62</f>
        <v>0</v>
      </c>
      <c r="E258" s="46">
        <f>E10+E82+E102+E198+E230+E246+E62</f>
        <v>0</v>
      </c>
      <c r="F258" s="46">
        <f>F10+F82+F102+F198+F230+F246+F62</f>
        <v>0</v>
      </c>
      <c r="G258" s="88"/>
    </row>
    <row r="259" spans="1:7" s="45" customFormat="1" ht="24.75" customHeight="1" x14ac:dyDescent="0.25">
      <c r="A259" s="93"/>
      <c r="B259" s="94"/>
      <c r="C259" s="17" t="s">
        <v>16</v>
      </c>
      <c r="D259" s="44">
        <f>D256+D257+D258</f>
        <v>963801460.54999995</v>
      </c>
      <c r="E259" s="44">
        <f t="shared" ref="E259:F259" si="46">E256+E257+E258</f>
        <v>297990774.12430108</v>
      </c>
      <c r="F259" s="44">
        <f t="shared" si="46"/>
        <v>354632409.91000003</v>
      </c>
      <c r="G259" s="89"/>
    </row>
    <row r="263" spans="1:7" x14ac:dyDescent="0.25">
      <c r="D263" s="5"/>
      <c r="E263" s="5"/>
      <c r="F263" s="5"/>
    </row>
  </sheetData>
  <mergeCells count="196">
    <mergeCell ref="G152:G155"/>
    <mergeCell ref="A160:A163"/>
    <mergeCell ref="A156:A159"/>
    <mergeCell ref="A152:A155"/>
    <mergeCell ref="B152:B155"/>
    <mergeCell ref="G156:G159"/>
    <mergeCell ref="A164:A167"/>
    <mergeCell ref="B160:B163"/>
    <mergeCell ref="B156:B159"/>
    <mergeCell ref="I192:K195"/>
    <mergeCell ref="G192:G195"/>
    <mergeCell ref="A172:A175"/>
    <mergeCell ref="A180:A183"/>
    <mergeCell ref="B168:B171"/>
    <mergeCell ref="G168:G171"/>
    <mergeCell ref="B164:B167"/>
    <mergeCell ref="G164:G167"/>
    <mergeCell ref="G160:G163"/>
    <mergeCell ref="A196:A199"/>
    <mergeCell ref="G172:G175"/>
    <mergeCell ref="B172:B175"/>
    <mergeCell ref="A176:A179"/>
    <mergeCell ref="G180:G183"/>
    <mergeCell ref="G196:G199"/>
    <mergeCell ref="G176:G179"/>
    <mergeCell ref="A192:A195"/>
    <mergeCell ref="B192:B195"/>
    <mergeCell ref="A188:A191"/>
    <mergeCell ref="B188:B191"/>
    <mergeCell ref="G188:G191"/>
    <mergeCell ref="A184:A187"/>
    <mergeCell ref="B184:B187"/>
    <mergeCell ref="G184:G187"/>
    <mergeCell ref="G216:G219"/>
    <mergeCell ref="A208:A211"/>
    <mergeCell ref="B208:B211"/>
    <mergeCell ref="B216:B219"/>
    <mergeCell ref="G120:G123"/>
    <mergeCell ref="G116:G119"/>
    <mergeCell ref="G132:G135"/>
    <mergeCell ref="G210:G215"/>
    <mergeCell ref="G248:G251"/>
    <mergeCell ref="G204:G207"/>
    <mergeCell ref="G200:G203"/>
    <mergeCell ref="B212:B215"/>
    <mergeCell ref="G148:G151"/>
    <mergeCell ref="G144:G147"/>
    <mergeCell ref="B144:B147"/>
    <mergeCell ref="G240:G243"/>
    <mergeCell ref="B236:B239"/>
    <mergeCell ref="A220:A223"/>
    <mergeCell ref="G232:G235"/>
    <mergeCell ref="G228:G231"/>
    <mergeCell ref="B176:B179"/>
    <mergeCell ref="B196:B199"/>
    <mergeCell ref="B180:B183"/>
    <mergeCell ref="B200:B203"/>
    <mergeCell ref="G256:G259"/>
    <mergeCell ref="G236:G239"/>
    <mergeCell ref="G220:G223"/>
    <mergeCell ref="B224:B227"/>
    <mergeCell ref="B232:B235"/>
    <mergeCell ref="G224:G227"/>
    <mergeCell ref="B248:B251"/>
    <mergeCell ref="G244:G247"/>
    <mergeCell ref="A248:A251"/>
    <mergeCell ref="A236:A239"/>
    <mergeCell ref="A256:A259"/>
    <mergeCell ref="A228:A231"/>
    <mergeCell ref="A232:A235"/>
    <mergeCell ref="A224:A227"/>
    <mergeCell ref="B228:B231"/>
    <mergeCell ref="B256:B259"/>
    <mergeCell ref="B220:B223"/>
    <mergeCell ref="A244:A247"/>
    <mergeCell ref="B244:B247"/>
    <mergeCell ref="A252:A255"/>
    <mergeCell ref="B252:B255"/>
    <mergeCell ref="G252:G255"/>
    <mergeCell ref="B204:B207"/>
    <mergeCell ref="A240:A243"/>
    <mergeCell ref="B240:B243"/>
    <mergeCell ref="A204:A207"/>
    <mergeCell ref="A200:A203"/>
    <mergeCell ref="A212:A215"/>
    <mergeCell ref="A216:A219"/>
    <mergeCell ref="A28:A31"/>
    <mergeCell ref="A24:A27"/>
    <mergeCell ref="A32:A35"/>
    <mergeCell ref="A116:A119"/>
    <mergeCell ref="A56:A59"/>
    <mergeCell ref="B56:B59"/>
    <mergeCell ref="B96:B99"/>
    <mergeCell ref="A96:A99"/>
    <mergeCell ref="A36:A39"/>
    <mergeCell ref="A92:A95"/>
    <mergeCell ref="A80:A83"/>
    <mergeCell ref="A88:A91"/>
    <mergeCell ref="A52:A55"/>
    <mergeCell ref="A68:A71"/>
    <mergeCell ref="A72:A75"/>
    <mergeCell ref="A76:A79"/>
    <mergeCell ref="A168:A171"/>
    <mergeCell ref="A16:A19"/>
    <mergeCell ref="G8:G11"/>
    <mergeCell ref="G16:G19"/>
    <mergeCell ref="B16:B19"/>
    <mergeCell ref="A20:A23"/>
    <mergeCell ref="B20:B23"/>
    <mergeCell ref="G12:G15"/>
    <mergeCell ref="B28:B31"/>
    <mergeCell ref="G28:G31"/>
    <mergeCell ref="G20:G23"/>
    <mergeCell ref="G24:G27"/>
    <mergeCell ref="B24:B27"/>
    <mergeCell ref="G36:G39"/>
    <mergeCell ref="B112:B115"/>
    <mergeCell ref="A108:A111"/>
    <mergeCell ref="A144:A147"/>
    <mergeCell ref="B116:B119"/>
    <mergeCell ref="B132:B135"/>
    <mergeCell ref="A40:A43"/>
    <mergeCell ref="A140:A143"/>
    <mergeCell ref="A120:A123"/>
    <mergeCell ref="B136:B139"/>
    <mergeCell ref="A60:A63"/>
    <mergeCell ref="B60:B63"/>
    <mergeCell ref="A64:A67"/>
    <mergeCell ref="B64:B67"/>
    <mergeCell ref="B52:B55"/>
    <mergeCell ref="A44:A47"/>
    <mergeCell ref="B44:B47"/>
    <mergeCell ref="A100:A103"/>
    <mergeCell ref="A48:A51"/>
    <mergeCell ref="A112:A115"/>
    <mergeCell ref="A104:A107"/>
    <mergeCell ref="A132:A135"/>
    <mergeCell ref="G96:G99"/>
    <mergeCell ref="G104:G107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G40:G43"/>
    <mergeCell ref="G32:G35"/>
    <mergeCell ref="B40:B43"/>
    <mergeCell ref="G100:G103"/>
    <mergeCell ref="B32:B35"/>
    <mergeCell ref="B80:B83"/>
    <mergeCell ref="B100:B103"/>
    <mergeCell ref="G64:G67"/>
    <mergeCell ref="G44:G47"/>
    <mergeCell ref="B68:B71"/>
    <mergeCell ref="G68:G71"/>
    <mergeCell ref="B72:B75"/>
    <mergeCell ref="G72:G75"/>
    <mergeCell ref="B76:B79"/>
    <mergeCell ref="G76:G79"/>
    <mergeCell ref="B48:B51"/>
    <mergeCell ref="G48:G51"/>
    <mergeCell ref="B36:B39"/>
    <mergeCell ref="G80:G83"/>
    <mergeCell ref="G88:G91"/>
    <mergeCell ref="B88:B91"/>
    <mergeCell ref="G52:G55"/>
    <mergeCell ref="B92:B95"/>
    <mergeCell ref="G92:G95"/>
    <mergeCell ref="G84:G87"/>
    <mergeCell ref="A84:A87"/>
    <mergeCell ref="B84:B87"/>
    <mergeCell ref="A136:A139"/>
    <mergeCell ref="G136:G139"/>
    <mergeCell ref="A148:A151"/>
    <mergeCell ref="B148:B151"/>
    <mergeCell ref="B140:B143"/>
    <mergeCell ref="A128:A131"/>
    <mergeCell ref="B128:B131"/>
    <mergeCell ref="G128:G131"/>
    <mergeCell ref="B108:B111"/>
    <mergeCell ref="G108:G111"/>
    <mergeCell ref="G112:G115"/>
    <mergeCell ref="G140:G143"/>
    <mergeCell ref="B104:B107"/>
    <mergeCell ref="B120:B123"/>
    <mergeCell ref="A124:A127"/>
    <mergeCell ref="B124:B127"/>
    <mergeCell ref="G124:G127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2022-12-15T08:39:13Z</cp:lastPrinted>
  <dcterms:created xsi:type="dcterms:W3CDTF">2011-06-15T13:58:56Z</dcterms:created>
  <dcterms:modified xsi:type="dcterms:W3CDTF">2023-08-29T08:49:31Z</dcterms:modified>
</cp:coreProperties>
</file>