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8'!$A$1:$G$247</definedName>
  </definedNames>
  <calcPr calcId="125725"/>
</workbook>
</file>

<file path=xl/calcChain.xml><?xml version="1.0" encoding="utf-8"?>
<calcChain xmlns="http://schemas.openxmlformats.org/spreadsheetml/2006/main">
  <c r="D9" i="1"/>
  <c r="D59"/>
  <c r="F113"/>
  <c r="E113"/>
  <c r="E115" s="1"/>
  <c r="F112"/>
  <c r="E112"/>
  <c r="F115"/>
  <c r="D113"/>
  <c r="D112"/>
  <c r="F123"/>
  <c r="E123"/>
  <c r="D123"/>
  <c r="F119"/>
  <c r="E119"/>
  <c r="D119"/>
  <c r="F177"/>
  <c r="E177"/>
  <c r="D177"/>
  <c r="D173"/>
  <c r="D217" l="1"/>
  <c r="F73"/>
  <c r="E73"/>
  <c r="F72"/>
  <c r="E72"/>
  <c r="D73"/>
  <c r="D72"/>
  <c r="D8" l="1"/>
  <c r="E169"/>
  <c r="E179" l="1"/>
  <c r="F179"/>
  <c r="D179"/>
  <c r="E181" l="1"/>
  <c r="F181"/>
  <c r="D181"/>
  <c r="E243"/>
  <c r="F243"/>
  <c r="D243"/>
  <c r="D107"/>
  <c r="E74"/>
  <c r="F74"/>
  <c r="D74"/>
  <c r="F79"/>
  <c r="E79"/>
  <c r="D79"/>
  <c r="F238" l="1"/>
  <c r="E238"/>
  <c r="D238"/>
  <c r="F237"/>
  <c r="E237"/>
  <c r="D237"/>
  <c r="F236"/>
  <c r="E236"/>
  <c r="D236"/>
  <c r="D239" l="1"/>
  <c r="F239"/>
  <c r="E239"/>
  <c r="E111" l="1"/>
  <c r="F111"/>
  <c r="D111"/>
  <c r="E171" l="1"/>
  <c r="F171"/>
  <c r="D171"/>
  <c r="E175"/>
  <c r="F175"/>
  <c r="D175"/>
  <c r="E208"/>
  <c r="F208"/>
  <c r="E209"/>
  <c r="F209"/>
  <c r="E210"/>
  <c r="F210"/>
  <c r="D210"/>
  <c r="D209"/>
  <c r="D208"/>
  <c r="F219"/>
  <c r="E219"/>
  <c r="D219"/>
  <c r="F225" l="1"/>
  <c r="E225"/>
  <c r="D225"/>
  <c r="D224"/>
  <c r="E62"/>
  <c r="F62"/>
  <c r="D62"/>
  <c r="E61"/>
  <c r="F61"/>
  <c r="D61"/>
  <c r="E60"/>
  <c r="F60"/>
  <c r="D60"/>
  <c r="D71"/>
  <c r="E71"/>
  <c r="F71"/>
  <c r="D67" l="1"/>
  <c r="E155" l="1"/>
  <c r="F155"/>
  <c r="D155"/>
  <c r="E103"/>
  <c r="F103"/>
  <c r="D103"/>
  <c r="D10"/>
  <c r="E55"/>
  <c r="F55"/>
  <c r="D55"/>
  <c r="F114" l="1"/>
  <c r="E114"/>
  <c r="D114"/>
  <c r="D245"/>
  <c r="F10" l="1"/>
  <c r="F9"/>
  <c r="F245" s="1"/>
  <c r="F8"/>
  <c r="E10"/>
  <c r="E9"/>
  <c r="E245" s="1"/>
  <c r="E8"/>
  <c r="F11" l="1"/>
  <c r="E11"/>
  <c r="F135"/>
  <c r="E135"/>
  <c r="D135"/>
  <c r="F131"/>
  <c r="E131"/>
  <c r="D131"/>
  <c r="F167"/>
  <c r="E167"/>
  <c r="D167"/>
  <c r="F163"/>
  <c r="E163"/>
  <c r="D163"/>
  <c r="F159"/>
  <c r="E159"/>
  <c r="D159"/>
  <c r="F151"/>
  <c r="E151"/>
  <c r="D151"/>
  <c r="F147"/>
  <c r="E147"/>
  <c r="D147"/>
  <c r="F143"/>
  <c r="E143"/>
  <c r="D143"/>
  <c r="F139"/>
  <c r="E139"/>
  <c r="D139"/>
  <c r="F107"/>
  <c r="E107"/>
  <c r="F95"/>
  <c r="E95"/>
  <c r="D95"/>
  <c r="F99"/>
  <c r="E99"/>
  <c r="D99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67"/>
  <c r="F67"/>
  <c r="E83"/>
  <c r="F83"/>
  <c r="E87"/>
  <c r="F87"/>
  <c r="E91"/>
  <c r="F91"/>
  <c r="E127"/>
  <c r="F127"/>
  <c r="E180"/>
  <c r="F180"/>
  <c r="E182"/>
  <c r="F182"/>
  <c r="E187"/>
  <c r="F187"/>
  <c r="E191"/>
  <c r="F191"/>
  <c r="E199"/>
  <c r="F199"/>
  <c r="E203"/>
  <c r="F203"/>
  <c r="E207"/>
  <c r="F207"/>
  <c r="E215"/>
  <c r="F215"/>
  <c r="E223"/>
  <c r="F223"/>
  <c r="E224"/>
  <c r="F224"/>
  <c r="E226"/>
  <c r="F226"/>
  <c r="E231"/>
  <c r="F231"/>
  <c r="E235"/>
  <c r="F235"/>
  <c r="D87"/>
  <c r="D180"/>
  <c r="D244" s="1"/>
  <c r="D127"/>
  <c r="D182"/>
  <c r="D31"/>
  <c r="D51"/>
  <c r="D226"/>
  <c r="D235"/>
  <c r="D223"/>
  <c r="D215"/>
  <c r="D207"/>
  <c r="D203"/>
  <c r="D191"/>
  <c r="D39"/>
  <c r="D23"/>
  <c r="D187"/>
  <c r="D91"/>
  <c r="D83"/>
  <c r="D19"/>
  <c r="D15"/>
  <c r="D199"/>
  <c r="D231"/>
  <c r="D195"/>
  <c r="E195"/>
  <c r="F195"/>
  <c r="D246" l="1"/>
  <c r="E246"/>
  <c r="F246"/>
  <c r="E244"/>
  <c r="E247" s="1"/>
  <c r="D247"/>
  <c r="F244"/>
  <c r="F183"/>
  <c r="E211"/>
  <c r="E183"/>
  <c r="E75"/>
  <c r="E63"/>
  <c r="E227"/>
  <c r="D211"/>
  <c r="D75"/>
  <c r="D63"/>
  <c r="D183"/>
  <c r="F227"/>
  <c r="F211"/>
  <c r="F63"/>
  <c r="D11"/>
  <c r="F75"/>
  <c r="D115"/>
  <c r="D227"/>
  <c r="F247" l="1"/>
</calcChain>
</file>

<file path=xl/comments1.xml><?xml version="1.0" encoding="utf-8"?>
<comments xmlns="http://schemas.openxmlformats.org/spreadsheetml/2006/main">
  <authors>
    <author>User</author>
  </authors>
  <commentList>
    <comment ref="A9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1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0"/>
            <color indexed="81"/>
            <rFont val="Tahoma"/>
            <family val="2"/>
            <charset val="204"/>
          </rPr>
          <t>350т.р.- кронирование и спил деревьев</t>
        </r>
        <r>
          <rPr>
            <b/>
            <sz val="10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1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19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437166+234612</t>
        </r>
      </text>
    </comment>
    <comment ref="D23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</commentList>
</comments>
</file>

<file path=xl/sharedStrings.xml><?xml version="1.0" encoding="utf-8"?>
<sst xmlns="http://schemas.openxmlformats.org/spreadsheetml/2006/main" count="418" uniqueCount="126">
  <si>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</si>
  <si>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</si>
  <si>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</si>
  <si>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</si>
  <si>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</si>
  <si>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</si>
  <si>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</si>
  <si>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</si>
  <si>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</si>
  <si>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</si>
  <si>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</si>
  <si>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</si>
  <si>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</si>
  <si>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</si>
  <si>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</si>
  <si>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</si>
  <si>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</si>
  <si>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</si>
  <si>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</si>
  <si>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</si>
  <si>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</si>
  <si>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</si>
  <si>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</si>
  <si>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</si>
  <si>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</si>
  <si>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</si>
  <si>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</si>
  <si>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</si>
  <si>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</si>
  <si>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</si>
  <si>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</si>
  <si>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</si>
  <si>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</si>
  <si>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</si>
  <si>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</si>
  <si>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</si>
  <si>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</si>
  <si>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</si>
  <si>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</si>
  <si>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</si>
  <si>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</si>
  <si>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</si>
  <si>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</si>
  <si>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</si>
  <si>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</si>
  <si>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</si>
  <si>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</si>
  <si>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</si>
  <si>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</si>
  <si>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</si>
  <si>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</si>
  <si>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</si>
  <si>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</si>
  <si>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</si>
  <si>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</si>
  <si>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</si>
  <si>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</si>
  <si>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</si>
  <si>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</si>
  <si>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</si>
  <si>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</si>
  <si>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</si>
  <si>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</si>
  <si>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</si>
  <si>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</si>
  <si>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</si>
  <si>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</si>
  <si>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</si>
  <si>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</si>
  <si>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</si>
  <si>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</si>
  <si>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</si>
  <si>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</si>
  <si>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</si>
  <si>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</si>
  <si>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</si>
  <si>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</si>
  <si>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</si>
  <si>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</si>
  <si>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</si>
  <si>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2021 год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</si>
  <si>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</si>
  <si>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</si>
  <si>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</si>
  <si>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</si>
  <si>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</si>
  <si>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</si>
  <si>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</si>
  <si>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</si>
  <si>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</si>
  <si>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</si>
  <si>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</si>
  <si>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Укрепление материально-технической базы учреждения культуры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</si>
  <si>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</si>
  <si>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</si>
  <si>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</si>
  <si>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</si>
  <si>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</si>
  <si>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2022 год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</si>
  <si>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</si>
  <si>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</si>
  <si>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</si>
  <si>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</si>
  <si>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</si>
  <si>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</si>
  <si>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</si>
  <si>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</si>
  <si>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Повышение качества водоснабжения в городе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</si>
  <si>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</si>
  <si>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</si>
  <si>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</si>
  <si>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</si>
  <si>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</si>
  <si>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</si>
  <si>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</si>
  <si>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</si>
  <si>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</si>
  <si>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</si>
  <si>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 xml:space="preserve">Улучшение материально-технической базы 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</si>
  <si>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</si>
  <si>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 xml:space="preserve">Реализация мер по поддержке малого и среднего предпринимательства (Субсидирование части затрат субъектов малого и среднего предпринимательства, осуществляющих социально ориентированную деятельность, направленную на достижение общественно-полезных целей) </t>
  </si>
  <si>
    <t>Увеличение доли населения города Фокино,  обеспеченного качественной питьевой водой из систем централизованного водоснабжения.</t>
  </si>
  <si>
    <t>Социальная поддержка отдельных категорий граждан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</si>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</sst>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7" fillId="0" borderId="7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7" fillId="4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11" xfId="0" applyNumberFormat="1" applyFont="1" applyFill="1" applyBorder="1" applyAlignment="1">
      <alignment horizontal="right" vertical="center" wrapText="1"/>
    </xf>
    <xf numFmtId="4" fontId="17" fillId="4" borderId="11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51"/>
  <sheetViews>
    <sheetView tabSelected="1" zoomScale="88" zoomScaleNormal="88" workbookViewId="0">
      <pane ySplit="7" topLeftCell="A179" activePane="bottomLeft" state="frozen"/>
      <selection pane="bottomLeft" activeCell="D180" sqref="D180:F183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29.85546875" style="7" customWidth="1"/>
    <col min="8" max="8" width="0.28515625" style="7" customWidth="1"/>
    <col min="9" max="10" width="2.7109375" style="7"/>
    <col min="11" max="11" width="7.140625" style="7" customWidth="1"/>
    <col min="12" max="16384" width="2.7109375" style="7"/>
  </cols>
  <sheetData>
    <row r="1" spans="1:36" ht="19.5" customHeight="1">
      <c r="A1" s="32"/>
      <c r="B1" s="3"/>
      <c r="C1" s="3"/>
      <c r="D1" s="128" t="s">
        <v>96</v>
      </c>
      <c r="E1" s="128"/>
      <c r="F1" s="128"/>
      <c r="G1" s="128"/>
    </row>
    <row r="2" spans="1:36" ht="18.75" customHeight="1">
      <c r="A2" s="3"/>
      <c r="B2" s="3"/>
      <c r="C2" s="3"/>
      <c r="D2" s="128" t="s">
        <v>8</v>
      </c>
      <c r="E2" s="128"/>
      <c r="F2" s="128"/>
      <c r="G2" s="128"/>
    </row>
    <row r="3" spans="1:36" ht="57" customHeight="1">
      <c r="A3" s="3"/>
      <c r="B3" s="3"/>
      <c r="C3" s="3"/>
      <c r="D3" s="129" t="s">
        <v>116</v>
      </c>
      <c r="E3" s="129"/>
      <c r="F3" s="129"/>
      <c r="G3" s="129"/>
      <c r="K3" s="59"/>
    </row>
    <row r="4" spans="1:36" ht="38.25" customHeight="1">
      <c r="A4" s="130" t="s">
        <v>117</v>
      </c>
      <c r="B4" s="130"/>
      <c r="C4" s="130"/>
      <c r="D4" s="130"/>
      <c r="E4" s="130"/>
      <c r="F4" s="130"/>
      <c r="G4" s="130"/>
    </row>
    <row r="5" spans="1:36" ht="22.5" customHeight="1">
      <c r="A5" s="2"/>
      <c r="B5" s="2"/>
      <c r="C5" s="2"/>
      <c r="E5" s="6"/>
      <c r="F5" s="6"/>
      <c r="G5" s="26" t="s">
        <v>24</v>
      </c>
    </row>
    <row r="6" spans="1:36" ht="38.25" customHeight="1">
      <c r="A6" s="131" t="s">
        <v>9</v>
      </c>
      <c r="B6" s="131" t="s">
        <v>0</v>
      </c>
      <c r="C6" s="131" t="s">
        <v>1</v>
      </c>
      <c r="D6" s="133" t="s">
        <v>65</v>
      </c>
      <c r="E6" s="133"/>
      <c r="F6" s="133"/>
      <c r="G6" s="131" t="s">
        <v>2</v>
      </c>
    </row>
    <row r="7" spans="1:36" ht="49.5" customHeight="1">
      <c r="A7" s="131"/>
      <c r="B7" s="131"/>
      <c r="C7" s="131"/>
      <c r="D7" s="65" t="s">
        <v>74</v>
      </c>
      <c r="E7" s="65" t="s">
        <v>80</v>
      </c>
      <c r="F7" s="65" t="s">
        <v>98</v>
      </c>
      <c r="G7" s="132"/>
    </row>
    <row r="8" spans="1:36" s="12" customFormat="1" ht="22.5" customHeight="1">
      <c r="A8" s="134" t="s">
        <v>99</v>
      </c>
      <c r="B8" s="96" t="s">
        <v>12</v>
      </c>
      <c r="C8" s="11" t="s">
        <v>3</v>
      </c>
      <c r="D8" s="66">
        <f>D12+D16+D20+D24+D28+D32+D36+D40+D44+D48+D52</f>
        <v>4511595.2</v>
      </c>
      <c r="E8" s="66">
        <f>E12+E16+E20+E24+E28+E32+E36+E40+E44+E48</f>
        <v>1545184.2</v>
      </c>
      <c r="F8" s="66">
        <f>F12+F16+F20+F24+F28+F32+F36+F40+F44+F48</f>
        <v>1560951.2</v>
      </c>
      <c r="G8" s="95"/>
    </row>
    <row r="9" spans="1:36" s="12" customFormat="1" ht="22.5" customHeight="1">
      <c r="A9" s="134"/>
      <c r="B9" s="96"/>
      <c r="C9" s="11" t="s">
        <v>4</v>
      </c>
      <c r="D9" s="66">
        <f>D13+D17+D25+D33+D41+D21+D37+D45+D49+D29+D53+D57</f>
        <v>18809017.16</v>
      </c>
      <c r="E9" s="66">
        <f>E13+E17+E25+E33+E41+E21+E37+E45+E49+E29</f>
        <v>17281043.509999998</v>
      </c>
      <c r="F9" s="66">
        <f>F13+F17+F25+F33+F41+F21+F37+F45+F49+F29</f>
        <v>17071043.509999998</v>
      </c>
      <c r="G9" s="95"/>
    </row>
    <row r="10" spans="1:36" s="12" customFormat="1" ht="31.5" customHeight="1">
      <c r="A10" s="134"/>
      <c r="B10" s="96"/>
      <c r="C10" s="11" t="s">
        <v>5</v>
      </c>
      <c r="D10" s="66">
        <f>D14+D18+D22+D26+D30+D38+D46+D50+D42+D54</f>
        <v>0</v>
      </c>
      <c r="E10" s="66">
        <f>E14+E18+E22+E26+E30+E38+E46+E50+E42</f>
        <v>0</v>
      </c>
      <c r="F10" s="66">
        <f>F14+F18+F22+F26+F30+F38+F46+F50+F42</f>
        <v>0</v>
      </c>
      <c r="G10" s="95"/>
    </row>
    <row r="11" spans="1:36" s="12" customFormat="1" ht="32.25" customHeight="1">
      <c r="A11" s="134"/>
      <c r="B11" s="96"/>
      <c r="C11" s="14" t="s">
        <v>6</v>
      </c>
      <c r="D11" s="49">
        <f>D8+D9+D10</f>
        <v>23320612.359999999</v>
      </c>
      <c r="E11" s="49">
        <f>E8+E9+E10</f>
        <v>18826227.709999997</v>
      </c>
      <c r="F11" s="49">
        <f>F8+F9+F10</f>
        <v>18631994.709999997</v>
      </c>
      <c r="G11" s="95"/>
    </row>
    <row r="12" spans="1:36" ht="15.75" customHeight="1">
      <c r="A12" s="87" t="s">
        <v>18</v>
      </c>
      <c r="B12" s="87" t="s">
        <v>12</v>
      </c>
      <c r="C12" s="5" t="s">
        <v>3</v>
      </c>
      <c r="D12" s="51">
        <v>0</v>
      </c>
      <c r="E12" s="51">
        <v>0</v>
      </c>
      <c r="F12" s="51">
        <v>0</v>
      </c>
      <c r="G12" s="75"/>
    </row>
    <row r="13" spans="1:36">
      <c r="A13" s="87"/>
      <c r="B13" s="87"/>
      <c r="C13" s="5" t="s">
        <v>4</v>
      </c>
      <c r="D13" s="57">
        <v>1448459</v>
      </c>
      <c r="E13" s="57">
        <v>1448459</v>
      </c>
      <c r="F13" s="57">
        <v>1448459</v>
      </c>
      <c r="G13" s="75"/>
    </row>
    <row r="14" spans="1:36" ht="31.5">
      <c r="A14" s="87"/>
      <c r="B14" s="87"/>
      <c r="C14" s="5" t="s">
        <v>5</v>
      </c>
      <c r="D14" s="51">
        <v>0</v>
      </c>
      <c r="E14" s="51">
        <v>0</v>
      </c>
      <c r="F14" s="51">
        <v>0</v>
      </c>
      <c r="G14" s="75"/>
    </row>
    <row r="15" spans="1:36" ht="30.75" customHeight="1">
      <c r="A15" s="87"/>
      <c r="B15" s="87"/>
      <c r="C15" s="4" t="s">
        <v>11</v>
      </c>
      <c r="D15" s="50">
        <f>D12+D13+D14</f>
        <v>1448459</v>
      </c>
      <c r="E15" s="50">
        <f>E12+E13+E14</f>
        <v>1448459</v>
      </c>
      <c r="F15" s="50">
        <f>F12+F13+F14</f>
        <v>1448459</v>
      </c>
      <c r="G15" s="75"/>
    </row>
    <row r="16" spans="1:36" s="1" customFormat="1" ht="15.75" customHeight="1">
      <c r="A16" s="84" t="s">
        <v>19</v>
      </c>
      <c r="B16" s="87" t="s">
        <v>12</v>
      </c>
      <c r="C16" s="5" t="s">
        <v>3</v>
      </c>
      <c r="D16" s="51">
        <v>0</v>
      </c>
      <c r="E16" s="51">
        <v>0</v>
      </c>
      <c r="F16" s="51">
        <v>0</v>
      </c>
      <c r="G16" s="75" t="s">
        <v>37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85"/>
      <c r="B17" s="87"/>
      <c r="C17" s="5" t="s">
        <v>4</v>
      </c>
      <c r="D17" s="57">
        <v>11985798</v>
      </c>
      <c r="E17" s="57">
        <v>11019028</v>
      </c>
      <c r="F17" s="57">
        <v>11019028</v>
      </c>
      <c r="G17" s="7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85"/>
      <c r="B18" s="87"/>
      <c r="C18" s="5" t="s">
        <v>5</v>
      </c>
      <c r="D18" s="51">
        <v>0</v>
      </c>
      <c r="E18" s="51">
        <v>0</v>
      </c>
      <c r="F18" s="51">
        <v>0</v>
      </c>
      <c r="G18" s="7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86"/>
      <c r="B19" s="87"/>
      <c r="C19" s="4" t="s">
        <v>11</v>
      </c>
      <c r="D19" s="50">
        <f>D16+D17+D18</f>
        <v>11985798</v>
      </c>
      <c r="E19" s="50">
        <f>E16+E17+E18</f>
        <v>11019028</v>
      </c>
      <c r="F19" s="50">
        <f>F16+F17+F18</f>
        <v>11019028</v>
      </c>
      <c r="G19" s="7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84" t="s">
        <v>20</v>
      </c>
      <c r="B20" s="87" t="s">
        <v>12</v>
      </c>
      <c r="C20" s="5" t="s">
        <v>3</v>
      </c>
      <c r="D20" s="51">
        <v>867904</v>
      </c>
      <c r="E20" s="51">
        <v>867904</v>
      </c>
      <c r="F20" s="51">
        <v>867904</v>
      </c>
      <c r="G20" s="91" t="s">
        <v>33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85"/>
      <c r="B21" s="87"/>
      <c r="C21" s="5" t="s">
        <v>4</v>
      </c>
      <c r="D21" s="51">
        <v>0</v>
      </c>
      <c r="E21" s="51">
        <v>0</v>
      </c>
      <c r="F21" s="51">
        <v>0</v>
      </c>
      <c r="G21" s="9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85"/>
      <c r="B22" s="87"/>
      <c r="C22" s="5" t="s">
        <v>5</v>
      </c>
      <c r="D22" s="51">
        <v>0</v>
      </c>
      <c r="E22" s="51">
        <v>0</v>
      </c>
      <c r="F22" s="51">
        <v>0</v>
      </c>
      <c r="G22" s="9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86"/>
      <c r="B23" s="87"/>
      <c r="C23" s="4" t="s">
        <v>11</v>
      </c>
      <c r="D23" s="50">
        <f>D20+D21+D22</f>
        <v>867904</v>
      </c>
      <c r="E23" s="50">
        <f>E20+E21+E22</f>
        <v>867904</v>
      </c>
      <c r="F23" s="50">
        <f>F20+F21+F22</f>
        <v>867904</v>
      </c>
      <c r="G23" s="9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84" t="s">
        <v>40</v>
      </c>
      <c r="B24" s="87" t="s">
        <v>12</v>
      </c>
      <c r="C24" s="5" t="s">
        <v>3</v>
      </c>
      <c r="D24" s="64">
        <v>52370.2</v>
      </c>
      <c r="E24" s="64">
        <v>52370.2</v>
      </c>
      <c r="F24" s="64">
        <v>52370.2</v>
      </c>
      <c r="G24" s="81" t="s">
        <v>58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85"/>
      <c r="B25" s="87"/>
      <c r="C25" s="5" t="s">
        <v>4</v>
      </c>
      <c r="D25" s="51">
        <v>0</v>
      </c>
      <c r="E25" s="51">
        <v>0</v>
      </c>
      <c r="F25" s="51">
        <v>0</v>
      </c>
      <c r="G25" s="8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85"/>
      <c r="B26" s="87"/>
      <c r="C26" s="5" t="s">
        <v>5</v>
      </c>
      <c r="D26" s="51">
        <v>0</v>
      </c>
      <c r="E26" s="51">
        <v>0</v>
      </c>
      <c r="F26" s="51">
        <v>0</v>
      </c>
      <c r="G26" s="8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86"/>
      <c r="B27" s="87"/>
      <c r="C27" s="4" t="s">
        <v>7</v>
      </c>
      <c r="D27" s="50">
        <f>D24+D25+D26</f>
        <v>52370.2</v>
      </c>
      <c r="E27" s="50">
        <f>E24+E25+E26</f>
        <v>52370.2</v>
      </c>
      <c r="F27" s="50">
        <f>F24+F25+F26</f>
        <v>52370.2</v>
      </c>
      <c r="G27" s="8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84" t="s">
        <v>97</v>
      </c>
      <c r="B28" s="87" t="s">
        <v>12</v>
      </c>
      <c r="C28" s="5" t="s">
        <v>3</v>
      </c>
      <c r="D28" s="51">
        <v>216926</v>
      </c>
      <c r="E28" s="51">
        <v>216926</v>
      </c>
      <c r="F28" s="51">
        <v>216926</v>
      </c>
      <c r="G28" s="91" t="s">
        <v>33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85"/>
      <c r="B29" s="87"/>
      <c r="C29" s="5" t="s">
        <v>4</v>
      </c>
      <c r="D29" s="51">
        <v>0</v>
      </c>
      <c r="E29" s="51">
        <v>0</v>
      </c>
      <c r="F29" s="51">
        <v>0</v>
      </c>
      <c r="G29" s="92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85"/>
      <c r="B30" s="87"/>
      <c r="C30" s="5" t="s">
        <v>5</v>
      </c>
      <c r="D30" s="51">
        <v>0</v>
      </c>
      <c r="E30" s="51">
        <v>0</v>
      </c>
      <c r="F30" s="51">
        <v>0</v>
      </c>
      <c r="G30" s="92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86"/>
      <c r="B31" s="87"/>
      <c r="C31" s="4" t="s">
        <v>7</v>
      </c>
      <c r="D31" s="50">
        <f>D28+D29+D30</f>
        <v>216926</v>
      </c>
      <c r="E31" s="50">
        <f>E28+E29+E30</f>
        <v>216926</v>
      </c>
      <c r="F31" s="50">
        <f>F28+F29+F30</f>
        <v>216926</v>
      </c>
      <c r="G31" s="9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84" t="s">
        <v>21</v>
      </c>
      <c r="B32" s="87" t="s">
        <v>12</v>
      </c>
      <c r="C32" s="5" t="s">
        <v>3</v>
      </c>
      <c r="D32" s="64">
        <v>404395</v>
      </c>
      <c r="E32" s="46">
        <v>407984</v>
      </c>
      <c r="F32" s="46">
        <v>423751</v>
      </c>
      <c r="G32" s="75" t="s">
        <v>33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85"/>
      <c r="B33" s="87"/>
      <c r="C33" s="5" t="s">
        <v>4</v>
      </c>
      <c r="D33" s="51">
        <v>0</v>
      </c>
      <c r="E33" s="51">
        <v>0</v>
      </c>
      <c r="F33" s="51">
        <v>0</v>
      </c>
      <c r="G33" s="7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85"/>
      <c r="B34" s="87"/>
      <c r="C34" s="5" t="s">
        <v>5</v>
      </c>
      <c r="D34" s="51">
        <v>0</v>
      </c>
      <c r="E34" s="51">
        <v>0</v>
      </c>
      <c r="F34" s="51">
        <v>0</v>
      </c>
      <c r="G34" s="7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86"/>
      <c r="B35" s="87"/>
      <c r="C35" s="4" t="s">
        <v>11</v>
      </c>
      <c r="D35" s="50">
        <f>D32+D33+D34</f>
        <v>404395</v>
      </c>
      <c r="E35" s="50">
        <f>E32+E33+E34</f>
        <v>407984</v>
      </c>
      <c r="F35" s="50">
        <f>F32+F33+F34</f>
        <v>423751</v>
      </c>
      <c r="G35" s="7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84" t="s">
        <v>88</v>
      </c>
      <c r="B36" s="87" t="s">
        <v>86</v>
      </c>
      <c r="C36" s="5" t="s">
        <v>3</v>
      </c>
      <c r="D36" s="51">
        <v>0</v>
      </c>
      <c r="E36" s="51">
        <v>0</v>
      </c>
      <c r="F36" s="51">
        <v>0</v>
      </c>
      <c r="G36" s="91" t="s">
        <v>34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85"/>
      <c r="B37" s="87"/>
      <c r="C37" s="5" t="s">
        <v>4</v>
      </c>
      <c r="D37" s="63">
        <v>676911</v>
      </c>
      <c r="E37" s="63">
        <v>398911</v>
      </c>
      <c r="F37" s="63">
        <v>398911</v>
      </c>
      <c r="G37" s="92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85"/>
      <c r="B38" s="87"/>
      <c r="C38" s="5" t="s">
        <v>5</v>
      </c>
      <c r="D38" s="51">
        <v>0</v>
      </c>
      <c r="E38" s="51">
        <v>0</v>
      </c>
      <c r="F38" s="51">
        <v>0</v>
      </c>
      <c r="G38" s="92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86"/>
      <c r="B39" s="87"/>
      <c r="C39" s="4" t="s">
        <v>11</v>
      </c>
      <c r="D39" s="50">
        <f>D36+D37+D38</f>
        <v>676911</v>
      </c>
      <c r="E39" s="50">
        <f>E36+E37+E38</f>
        <v>398911</v>
      </c>
      <c r="F39" s="50">
        <f>F36+F37+F38</f>
        <v>398911</v>
      </c>
      <c r="G39" s="9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84" t="s">
        <v>87</v>
      </c>
      <c r="B40" s="87" t="s">
        <v>81</v>
      </c>
      <c r="C40" s="5" t="s">
        <v>3</v>
      </c>
      <c r="D40" s="51">
        <v>0</v>
      </c>
      <c r="E40" s="51">
        <v>0</v>
      </c>
      <c r="F40" s="51">
        <v>0</v>
      </c>
      <c r="G40" s="91" t="s">
        <v>36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85"/>
      <c r="B41" s="87"/>
      <c r="C41" s="5" t="s">
        <v>4</v>
      </c>
      <c r="D41" s="63">
        <v>2125919</v>
      </c>
      <c r="E41" s="63">
        <v>2032507</v>
      </c>
      <c r="F41" s="63">
        <v>2032507</v>
      </c>
      <c r="G41" s="92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85"/>
      <c r="B42" s="87"/>
      <c r="C42" s="5" t="s">
        <v>5</v>
      </c>
      <c r="D42" s="51">
        <v>0</v>
      </c>
      <c r="E42" s="51">
        <v>0</v>
      </c>
      <c r="F42" s="51">
        <v>0</v>
      </c>
      <c r="G42" s="92"/>
      <c r="H42" s="3"/>
      <c r="I42" s="3"/>
      <c r="J42" s="3"/>
      <c r="K42" s="3"/>
      <c r="L42" s="3" t="s">
        <v>73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86"/>
      <c r="B43" s="87"/>
      <c r="C43" s="33" t="s">
        <v>11</v>
      </c>
      <c r="D43" s="50">
        <f>D40+D41+D42</f>
        <v>2125919</v>
      </c>
      <c r="E43" s="50">
        <f>E40+E41+E42</f>
        <v>2032507</v>
      </c>
      <c r="F43" s="50">
        <f>F40+F41+F42</f>
        <v>2032507</v>
      </c>
      <c r="G43" s="9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84" t="s">
        <v>62</v>
      </c>
      <c r="B44" s="87" t="s">
        <v>64</v>
      </c>
      <c r="C44" s="5" t="s">
        <v>3</v>
      </c>
      <c r="D44" s="51">
        <v>0</v>
      </c>
      <c r="E44" s="51">
        <v>0</v>
      </c>
      <c r="F44" s="51">
        <v>0</v>
      </c>
      <c r="G44" s="75" t="s">
        <v>63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85"/>
      <c r="B45" s="87"/>
      <c r="C45" s="5" t="s">
        <v>4</v>
      </c>
      <c r="D45" s="64">
        <v>2240226.16</v>
      </c>
      <c r="E45" s="64">
        <v>2382138.5099999998</v>
      </c>
      <c r="F45" s="64">
        <v>2172138.5099999998</v>
      </c>
      <c r="G45" s="7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85"/>
      <c r="B46" s="87"/>
      <c r="C46" s="5" t="s">
        <v>5</v>
      </c>
      <c r="D46" s="51">
        <v>0</v>
      </c>
      <c r="E46" s="51">
        <v>0</v>
      </c>
      <c r="F46" s="51">
        <v>0</v>
      </c>
      <c r="G46" s="7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86"/>
      <c r="B47" s="87"/>
      <c r="C47" s="4" t="s">
        <v>11</v>
      </c>
      <c r="D47" s="50">
        <f>D44+D45+D46</f>
        <v>2240226.16</v>
      </c>
      <c r="E47" s="50">
        <f>E44+E45+E46</f>
        <v>2382138.5099999998</v>
      </c>
      <c r="F47" s="50">
        <f>F44+F45+F46</f>
        <v>2172138.5099999998</v>
      </c>
      <c r="G47" s="7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84" t="s">
        <v>120</v>
      </c>
      <c r="B48" s="87" t="s">
        <v>12</v>
      </c>
      <c r="C48" s="5" t="s">
        <v>3</v>
      </c>
      <c r="D48" s="51">
        <v>2970000</v>
      </c>
      <c r="E48" s="51">
        <v>0</v>
      </c>
      <c r="F48" s="51">
        <v>0</v>
      </c>
      <c r="G48" s="75" t="s">
        <v>41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85"/>
      <c r="B49" s="87"/>
      <c r="C49" s="5" t="s">
        <v>4</v>
      </c>
      <c r="D49" s="51">
        <v>30000</v>
      </c>
      <c r="E49" s="51">
        <v>0</v>
      </c>
      <c r="F49" s="51">
        <v>0</v>
      </c>
      <c r="G49" s="7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85"/>
      <c r="B50" s="87"/>
      <c r="C50" s="5" t="s">
        <v>5</v>
      </c>
      <c r="D50" s="51">
        <v>0</v>
      </c>
      <c r="E50" s="51">
        <v>0</v>
      </c>
      <c r="F50" s="51">
        <v>0</v>
      </c>
      <c r="G50" s="7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46.5" customHeight="1">
      <c r="A51" s="86"/>
      <c r="B51" s="87"/>
      <c r="C51" s="4" t="s">
        <v>11</v>
      </c>
      <c r="D51" s="50">
        <f>D48+D49+D50</f>
        <v>3000000</v>
      </c>
      <c r="E51" s="50">
        <f>E48+E49+E50</f>
        <v>0</v>
      </c>
      <c r="F51" s="50">
        <f>F48+F49+F50</f>
        <v>0</v>
      </c>
      <c r="G51" s="7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84" t="s">
        <v>76</v>
      </c>
      <c r="B52" s="87" t="s">
        <v>12</v>
      </c>
      <c r="C52" s="27" t="s">
        <v>3</v>
      </c>
      <c r="D52" s="51">
        <v>0</v>
      </c>
      <c r="E52" s="51">
        <v>0</v>
      </c>
      <c r="F52" s="51">
        <v>0</v>
      </c>
      <c r="G52" s="91" t="s">
        <v>77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85"/>
      <c r="B53" s="87"/>
      <c r="C53" s="27" t="s">
        <v>4</v>
      </c>
      <c r="D53" s="51">
        <v>99278</v>
      </c>
      <c r="E53" s="51">
        <v>0</v>
      </c>
      <c r="F53" s="51">
        <v>0</v>
      </c>
      <c r="G53" s="9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85"/>
      <c r="B54" s="87"/>
      <c r="C54" s="27" t="s">
        <v>5</v>
      </c>
      <c r="D54" s="51">
        <v>0</v>
      </c>
      <c r="E54" s="51">
        <v>0</v>
      </c>
      <c r="F54" s="51">
        <v>0</v>
      </c>
      <c r="G54" s="92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86"/>
      <c r="B55" s="87"/>
      <c r="C55" s="4" t="s">
        <v>11</v>
      </c>
      <c r="D55" s="50">
        <f>D52+D53+D54</f>
        <v>99278</v>
      </c>
      <c r="E55" s="50">
        <f t="shared" ref="E55:F55" si="0">E52+E53+E54</f>
        <v>0</v>
      </c>
      <c r="F55" s="50">
        <f t="shared" si="0"/>
        <v>0</v>
      </c>
      <c r="G55" s="9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8.5" customHeight="1">
      <c r="A56" s="84" t="s">
        <v>125</v>
      </c>
      <c r="B56" s="87" t="s">
        <v>12</v>
      </c>
      <c r="C56" s="71" t="s">
        <v>3</v>
      </c>
      <c r="D56" s="51">
        <v>0</v>
      </c>
      <c r="E56" s="51">
        <v>0</v>
      </c>
      <c r="F56" s="51">
        <v>0</v>
      </c>
      <c r="G56" s="8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>
      <c r="A57" s="85"/>
      <c r="B57" s="87"/>
      <c r="C57" s="71" t="s">
        <v>4</v>
      </c>
      <c r="D57" s="51">
        <v>202426</v>
      </c>
      <c r="E57" s="51">
        <v>0</v>
      </c>
      <c r="F57" s="51">
        <v>0</v>
      </c>
      <c r="G57" s="82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29.25" customHeight="1">
      <c r="A58" s="85"/>
      <c r="B58" s="87"/>
      <c r="C58" s="71" t="s">
        <v>5</v>
      </c>
      <c r="D58" s="51">
        <v>0</v>
      </c>
      <c r="E58" s="51">
        <v>0</v>
      </c>
      <c r="F58" s="51">
        <v>0</v>
      </c>
      <c r="G58" s="82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86"/>
      <c r="B59" s="87"/>
      <c r="C59" s="4" t="s">
        <v>11</v>
      </c>
      <c r="D59" s="50">
        <f>D56+D57+D58</f>
        <v>202426</v>
      </c>
      <c r="E59" s="50">
        <v>0</v>
      </c>
      <c r="F59" s="50">
        <v>0</v>
      </c>
      <c r="G59" s="8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5.5" customHeight="1">
      <c r="A60" s="97" t="s">
        <v>100</v>
      </c>
      <c r="B60" s="96" t="s">
        <v>12</v>
      </c>
      <c r="C60" s="11" t="s">
        <v>3</v>
      </c>
      <c r="D60" s="66">
        <f>D64+D68</f>
        <v>10398514</v>
      </c>
      <c r="E60" s="66">
        <f t="shared" ref="E60:F60" si="1">E64+E68</f>
        <v>6930274</v>
      </c>
      <c r="F60" s="66">
        <f t="shared" si="1"/>
        <v>8124089</v>
      </c>
      <c r="G60" s="95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1.75" customHeight="1">
      <c r="A61" s="98"/>
      <c r="B61" s="96"/>
      <c r="C61" s="11" t="s">
        <v>4</v>
      </c>
      <c r="D61" s="66">
        <f>D65+D69</f>
        <v>4327683.8499999996</v>
      </c>
      <c r="E61" s="66">
        <f t="shared" ref="E61:F61" si="2">E65+E69</f>
        <v>2530733.5300000003</v>
      </c>
      <c r="F61" s="66">
        <f t="shared" si="2"/>
        <v>2743690.57</v>
      </c>
      <c r="G61" s="95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98"/>
      <c r="B62" s="96"/>
      <c r="C62" s="11" t="s">
        <v>5</v>
      </c>
      <c r="D62" s="66">
        <f>D66+D70</f>
        <v>0</v>
      </c>
      <c r="E62" s="66">
        <f t="shared" ref="E62:F62" si="3">E66+E70</f>
        <v>0</v>
      </c>
      <c r="F62" s="66">
        <f t="shared" si="3"/>
        <v>0</v>
      </c>
      <c r="G62" s="95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3.75" customHeight="1">
      <c r="A63" s="99"/>
      <c r="B63" s="96"/>
      <c r="C63" s="13" t="s">
        <v>7</v>
      </c>
      <c r="D63" s="49">
        <f>D60+D61+D62</f>
        <v>14726197.85</v>
      </c>
      <c r="E63" s="49">
        <f>E60+E61+E62</f>
        <v>9461007.5300000012</v>
      </c>
      <c r="F63" s="49">
        <f>F60+F61+F62</f>
        <v>10867779.57</v>
      </c>
      <c r="G63" s="95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0.25" customHeight="1">
      <c r="A64" s="84" t="s">
        <v>22</v>
      </c>
      <c r="B64" s="87" t="s">
        <v>12</v>
      </c>
      <c r="C64" s="5" t="s">
        <v>3</v>
      </c>
      <c r="D64" s="46">
        <v>0</v>
      </c>
      <c r="E64" s="46">
        <v>0</v>
      </c>
      <c r="F64" s="46">
        <v>0</v>
      </c>
      <c r="G64" s="75" t="s">
        <v>23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2.5" customHeight="1">
      <c r="A65" s="85"/>
      <c r="B65" s="87"/>
      <c r="C65" s="5" t="s">
        <v>4</v>
      </c>
      <c r="D65" s="64">
        <v>3545000</v>
      </c>
      <c r="E65" s="46">
        <v>2009100</v>
      </c>
      <c r="F65" s="46">
        <v>2132200</v>
      </c>
      <c r="G65" s="75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85"/>
      <c r="B66" s="87"/>
      <c r="C66" s="5" t="s">
        <v>5</v>
      </c>
      <c r="D66" s="51">
        <v>0</v>
      </c>
      <c r="E66" s="51">
        <v>0</v>
      </c>
      <c r="F66" s="51">
        <v>0</v>
      </c>
      <c r="G66" s="75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0" customHeight="1">
      <c r="A67" s="86"/>
      <c r="B67" s="87"/>
      <c r="C67" s="4" t="s">
        <v>7</v>
      </c>
      <c r="D67" s="50">
        <f>D64+D65+D66</f>
        <v>3545000</v>
      </c>
      <c r="E67" s="50">
        <f>E64+E65+E66</f>
        <v>2009100</v>
      </c>
      <c r="F67" s="50">
        <f>F64+F65+F66</f>
        <v>2132200</v>
      </c>
      <c r="G67" s="7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7" customHeight="1">
      <c r="A68" s="84" t="s">
        <v>105</v>
      </c>
      <c r="B68" s="84" t="s">
        <v>12</v>
      </c>
      <c r="C68" s="29" t="s">
        <v>3</v>
      </c>
      <c r="D68" s="51">
        <v>10398514</v>
      </c>
      <c r="E68" s="51">
        <v>6930274</v>
      </c>
      <c r="F68" s="51">
        <v>8124089</v>
      </c>
      <c r="G68" s="91" t="s">
        <v>23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3.25" customHeight="1">
      <c r="A69" s="85"/>
      <c r="B69" s="85"/>
      <c r="C69" s="29" t="s">
        <v>4</v>
      </c>
      <c r="D69" s="51">
        <v>782683.85</v>
      </c>
      <c r="E69" s="51">
        <v>521633.53</v>
      </c>
      <c r="F69" s="51">
        <v>611490.56999999995</v>
      </c>
      <c r="G69" s="92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.75" customHeight="1">
      <c r="A70" s="85"/>
      <c r="B70" s="85"/>
      <c r="C70" s="29" t="s">
        <v>5</v>
      </c>
      <c r="D70" s="51">
        <v>0</v>
      </c>
      <c r="E70" s="51">
        <v>0</v>
      </c>
      <c r="F70" s="51">
        <v>0</v>
      </c>
      <c r="G70" s="92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48" customHeight="1">
      <c r="A71" s="86"/>
      <c r="B71" s="86"/>
      <c r="C71" s="4" t="s">
        <v>7</v>
      </c>
      <c r="D71" s="50">
        <f>D68+D69+D70</f>
        <v>11181197.85</v>
      </c>
      <c r="E71" s="50">
        <f>E68+E69+E70</f>
        <v>7451907.5300000003</v>
      </c>
      <c r="F71" s="50">
        <f>F68+F69+F70</f>
        <v>8735579.5700000003</v>
      </c>
      <c r="G71" s="9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2" customFormat="1" ht="22.5" customHeight="1">
      <c r="A72" s="111" t="s">
        <v>101</v>
      </c>
      <c r="B72" s="96" t="s">
        <v>12</v>
      </c>
      <c r="C72" s="11" t="s">
        <v>3</v>
      </c>
      <c r="D72" s="66">
        <f t="shared" ref="D72:F73" si="4">D76+D80+D84+D88+D92+D96+D104+D100+D108</f>
        <v>3700000</v>
      </c>
      <c r="E72" s="48">
        <f t="shared" si="4"/>
        <v>0</v>
      </c>
      <c r="F72" s="48">
        <f t="shared" si="4"/>
        <v>0</v>
      </c>
      <c r="G72" s="95"/>
    </row>
    <row r="73" spans="1:36" s="12" customFormat="1" ht="18" customHeight="1">
      <c r="A73" s="112"/>
      <c r="B73" s="96"/>
      <c r="C73" s="11" t="s">
        <v>4</v>
      </c>
      <c r="D73" s="66">
        <f t="shared" si="4"/>
        <v>6681080.46</v>
      </c>
      <c r="E73" s="48">
        <f t="shared" si="4"/>
        <v>5157867</v>
      </c>
      <c r="F73" s="48">
        <f t="shared" si="4"/>
        <v>4685677.6399999997</v>
      </c>
      <c r="G73" s="95"/>
    </row>
    <row r="74" spans="1:36" s="12" customFormat="1" ht="35.25" customHeight="1">
      <c r="A74" s="112"/>
      <c r="B74" s="96"/>
      <c r="C74" s="11" t="s">
        <v>5</v>
      </c>
      <c r="D74" s="66">
        <f>D78+D82+D90+D86+D94+D98+D106</f>
        <v>0</v>
      </c>
      <c r="E74" s="48">
        <f>E78+E82+E90+E86+E94+E98+E106</f>
        <v>0</v>
      </c>
      <c r="F74" s="48">
        <f>F78+F82+F90+F86+F94+F98+F106</f>
        <v>0</v>
      </c>
      <c r="G74" s="95"/>
    </row>
    <row r="75" spans="1:36" s="12" customFormat="1" ht="29.25" customHeight="1">
      <c r="A75" s="113"/>
      <c r="B75" s="96"/>
      <c r="C75" s="13" t="s">
        <v>7</v>
      </c>
      <c r="D75" s="49">
        <f>D72+D73+D74</f>
        <v>10381080.460000001</v>
      </c>
      <c r="E75" s="44">
        <f>E72+E73+E74</f>
        <v>5157867</v>
      </c>
      <c r="F75" s="44">
        <f>F72+F73+F74</f>
        <v>4685677.6399999997</v>
      </c>
      <c r="G75" s="95"/>
    </row>
    <row r="76" spans="1:36" s="12" customFormat="1" ht="29.25" customHeight="1">
      <c r="A76" s="84" t="s">
        <v>106</v>
      </c>
      <c r="B76" s="87" t="s">
        <v>12</v>
      </c>
      <c r="C76" s="42" t="s">
        <v>3</v>
      </c>
      <c r="D76" s="51">
        <v>3200000</v>
      </c>
      <c r="E76" s="51">
        <v>0</v>
      </c>
      <c r="F76" s="51">
        <v>0</v>
      </c>
      <c r="G76" s="75" t="s">
        <v>107</v>
      </c>
    </row>
    <row r="77" spans="1:36" s="12" customFormat="1" ht="21.75" customHeight="1">
      <c r="A77" s="85"/>
      <c r="B77" s="87"/>
      <c r="C77" s="42" t="s">
        <v>4</v>
      </c>
      <c r="D77" s="51">
        <v>168421.05</v>
      </c>
      <c r="E77" s="51">
        <v>0</v>
      </c>
      <c r="F77" s="51">
        <v>0</v>
      </c>
      <c r="G77" s="75"/>
    </row>
    <row r="78" spans="1:36" s="12" customFormat="1" ht="21" customHeight="1">
      <c r="A78" s="85"/>
      <c r="B78" s="87"/>
      <c r="C78" s="42" t="s">
        <v>5</v>
      </c>
      <c r="D78" s="51">
        <v>0</v>
      </c>
      <c r="E78" s="51">
        <v>0</v>
      </c>
      <c r="F78" s="51">
        <v>0</v>
      </c>
      <c r="G78" s="75"/>
    </row>
    <row r="79" spans="1:36" s="12" customFormat="1" ht="29.25" customHeight="1">
      <c r="A79" s="86"/>
      <c r="B79" s="87"/>
      <c r="C79" s="4" t="s">
        <v>7</v>
      </c>
      <c r="D79" s="50">
        <f>D76+D77+D78</f>
        <v>3368421.05</v>
      </c>
      <c r="E79" s="50">
        <f>E76+E77+E78</f>
        <v>0</v>
      </c>
      <c r="F79" s="50">
        <f>F76+F77+F78</f>
        <v>0</v>
      </c>
      <c r="G79" s="75"/>
    </row>
    <row r="80" spans="1:36" ht="18.75" customHeight="1">
      <c r="A80" s="84" t="s">
        <v>42</v>
      </c>
      <c r="B80" s="87" t="s">
        <v>12</v>
      </c>
      <c r="C80" s="5" t="s">
        <v>3</v>
      </c>
      <c r="D80" s="51">
        <v>0</v>
      </c>
      <c r="E80" s="51">
        <v>0</v>
      </c>
      <c r="F80" s="51">
        <v>0</v>
      </c>
      <c r="G80" s="75" t="s">
        <v>59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1" customHeight="1">
      <c r="A81" s="85"/>
      <c r="B81" s="87"/>
      <c r="C81" s="5" t="s">
        <v>4</v>
      </c>
      <c r="D81" s="47">
        <v>3037000</v>
      </c>
      <c r="E81" s="47">
        <v>2715000</v>
      </c>
      <c r="F81" s="47">
        <v>2715000</v>
      </c>
      <c r="G81" s="75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29.25" customHeight="1">
      <c r="A82" s="85"/>
      <c r="B82" s="87"/>
      <c r="C82" s="5" t="s">
        <v>5</v>
      </c>
      <c r="D82" s="51">
        <v>0</v>
      </c>
      <c r="E82" s="51">
        <v>0</v>
      </c>
      <c r="F82" s="51">
        <v>0</v>
      </c>
      <c r="G82" s="75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86"/>
      <c r="B83" s="87"/>
      <c r="C83" s="4" t="s">
        <v>7</v>
      </c>
      <c r="D83" s="50">
        <f>D80+D81+D82</f>
        <v>3037000</v>
      </c>
      <c r="E83" s="50">
        <f>E80+E81+E82</f>
        <v>2715000</v>
      </c>
      <c r="F83" s="50">
        <f>F80+F81+F82</f>
        <v>2715000</v>
      </c>
      <c r="G83" s="75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4.75" customHeight="1">
      <c r="A84" s="114" t="s">
        <v>43</v>
      </c>
      <c r="B84" s="87" t="s">
        <v>12</v>
      </c>
      <c r="C84" s="5" t="s">
        <v>3</v>
      </c>
      <c r="D84" s="51">
        <v>0</v>
      </c>
      <c r="E84" s="51">
        <v>0</v>
      </c>
      <c r="F84" s="51">
        <v>0</v>
      </c>
      <c r="G84" s="75" t="s">
        <v>13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4" customHeight="1">
      <c r="A85" s="115"/>
      <c r="B85" s="87"/>
      <c r="C85" s="5" t="s">
        <v>4</v>
      </c>
      <c r="D85" s="64">
        <v>919800</v>
      </c>
      <c r="E85" s="46">
        <v>919800</v>
      </c>
      <c r="F85" s="46">
        <v>919800</v>
      </c>
      <c r="G85" s="75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3" customHeight="1">
      <c r="A86" s="115"/>
      <c r="B86" s="87"/>
      <c r="C86" s="5" t="s">
        <v>5</v>
      </c>
      <c r="D86" s="51">
        <v>0</v>
      </c>
      <c r="E86" s="51">
        <v>0</v>
      </c>
      <c r="F86" s="51">
        <v>0</v>
      </c>
      <c r="G86" s="75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116"/>
      <c r="B87" s="87"/>
      <c r="C87" s="4" t="s">
        <v>7</v>
      </c>
      <c r="D87" s="50">
        <f>D84+D85+D86</f>
        <v>919800</v>
      </c>
      <c r="E87" s="50">
        <f>E84+E85+E86</f>
        <v>919800</v>
      </c>
      <c r="F87" s="50">
        <f>F84+F85+F86</f>
        <v>919800</v>
      </c>
      <c r="G87" s="7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0.25" customHeight="1">
      <c r="A88" s="84" t="s">
        <v>44</v>
      </c>
      <c r="B88" s="87" t="s">
        <v>12</v>
      </c>
      <c r="C88" s="5" t="s">
        <v>3</v>
      </c>
      <c r="D88" s="51">
        <v>0</v>
      </c>
      <c r="E88" s="51">
        <v>0</v>
      </c>
      <c r="F88" s="51">
        <v>0</v>
      </c>
      <c r="G88" s="75" t="s">
        <v>14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0.25" customHeight="1">
      <c r="A89" s="85"/>
      <c r="B89" s="87"/>
      <c r="C89" s="5" t="s">
        <v>4</v>
      </c>
      <c r="D89" s="46">
        <v>300000</v>
      </c>
      <c r="E89" s="46">
        <v>300000</v>
      </c>
      <c r="F89" s="46">
        <v>300000</v>
      </c>
      <c r="G89" s="75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2.25" customHeight="1">
      <c r="A90" s="85"/>
      <c r="B90" s="87"/>
      <c r="C90" s="5" t="s">
        <v>5</v>
      </c>
      <c r="D90" s="51">
        <v>0</v>
      </c>
      <c r="E90" s="51">
        <v>0</v>
      </c>
      <c r="F90" s="51">
        <v>0</v>
      </c>
      <c r="G90" s="75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86"/>
      <c r="B91" s="87"/>
      <c r="C91" s="4" t="s">
        <v>7</v>
      </c>
      <c r="D91" s="50">
        <f>D88+D89+D90</f>
        <v>300000</v>
      </c>
      <c r="E91" s="50">
        <f>E88+E89+E90</f>
        <v>300000</v>
      </c>
      <c r="F91" s="50">
        <f>F88+F89+F90</f>
        <v>300000</v>
      </c>
      <c r="G91" s="75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7" customHeight="1">
      <c r="A92" s="114" t="s">
        <v>75</v>
      </c>
      <c r="B92" s="87" t="s">
        <v>12</v>
      </c>
      <c r="C92" s="5" t="s">
        <v>3</v>
      </c>
      <c r="D92" s="51">
        <v>0</v>
      </c>
      <c r="E92" s="51">
        <v>0</v>
      </c>
      <c r="F92" s="51">
        <v>0</v>
      </c>
      <c r="G92" s="75" t="s">
        <v>13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5.5" customHeight="1">
      <c r="A93" s="115"/>
      <c r="B93" s="87"/>
      <c r="C93" s="5" t="s">
        <v>4</v>
      </c>
      <c r="D93" s="64">
        <v>83225</v>
      </c>
      <c r="E93" s="46">
        <v>0</v>
      </c>
      <c r="F93" s="46">
        <v>0</v>
      </c>
      <c r="G93" s="7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115"/>
      <c r="B94" s="87"/>
      <c r="C94" s="5" t="s">
        <v>5</v>
      </c>
      <c r="D94" s="51">
        <v>0</v>
      </c>
      <c r="E94" s="51">
        <v>0</v>
      </c>
      <c r="F94" s="51">
        <v>0</v>
      </c>
      <c r="G94" s="7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16"/>
      <c r="B95" s="87"/>
      <c r="C95" s="4" t="s">
        <v>7</v>
      </c>
      <c r="D95" s="50">
        <f>D92+D93+D94</f>
        <v>83225</v>
      </c>
      <c r="E95" s="50">
        <f>E92+E93+E94</f>
        <v>0</v>
      </c>
      <c r="F95" s="50">
        <f>F92+F93+F94</f>
        <v>0</v>
      </c>
      <c r="G95" s="75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4" customHeight="1">
      <c r="A96" s="124" t="s">
        <v>82</v>
      </c>
      <c r="B96" s="87" t="s">
        <v>83</v>
      </c>
      <c r="C96" s="5" t="s">
        <v>3</v>
      </c>
      <c r="D96" s="51">
        <v>0</v>
      </c>
      <c r="E96" s="51">
        <v>0</v>
      </c>
      <c r="F96" s="51">
        <v>0</v>
      </c>
      <c r="G96" s="75" t="s">
        <v>38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1.75" customHeight="1">
      <c r="A97" s="125"/>
      <c r="B97" s="87"/>
      <c r="C97" s="5" t="s">
        <v>4</v>
      </c>
      <c r="D97" s="63">
        <v>1200000</v>
      </c>
      <c r="E97" s="47">
        <v>1223067</v>
      </c>
      <c r="F97" s="47">
        <v>750877.64</v>
      </c>
      <c r="G97" s="75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125"/>
      <c r="B98" s="87"/>
      <c r="C98" s="5" t="s">
        <v>5</v>
      </c>
      <c r="D98" s="51">
        <v>0</v>
      </c>
      <c r="E98" s="51">
        <v>0</v>
      </c>
      <c r="F98" s="51">
        <v>0</v>
      </c>
      <c r="G98" s="7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26"/>
      <c r="B99" s="87"/>
      <c r="C99" s="4" t="s">
        <v>7</v>
      </c>
      <c r="D99" s="50">
        <f>D96+D97+D98</f>
        <v>1200000</v>
      </c>
      <c r="E99" s="50">
        <f>E96+E97+E98</f>
        <v>1223067</v>
      </c>
      <c r="F99" s="50">
        <f>F96+F97+F98</f>
        <v>750877.64</v>
      </c>
      <c r="G99" s="75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114" t="s">
        <v>79</v>
      </c>
      <c r="B100" s="127" t="s">
        <v>12</v>
      </c>
      <c r="C100" s="37" t="s">
        <v>3</v>
      </c>
      <c r="D100" s="51">
        <v>0</v>
      </c>
      <c r="E100" s="51">
        <v>0</v>
      </c>
      <c r="F100" s="51">
        <v>0</v>
      </c>
      <c r="G100" s="81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115"/>
      <c r="B101" s="127"/>
      <c r="C101" s="37" t="s">
        <v>4</v>
      </c>
      <c r="D101" s="51">
        <v>650000</v>
      </c>
      <c r="E101" s="45">
        <v>0</v>
      </c>
      <c r="F101" s="45">
        <v>0</v>
      </c>
      <c r="G101" s="82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115"/>
      <c r="B102" s="127"/>
      <c r="C102" s="37" t="s">
        <v>5</v>
      </c>
      <c r="D102" s="51">
        <v>0</v>
      </c>
      <c r="E102" s="45">
        <v>0</v>
      </c>
      <c r="F102" s="45">
        <v>0</v>
      </c>
      <c r="G102" s="8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116"/>
      <c r="B103" s="127"/>
      <c r="C103" s="38" t="s">
        <v>7</v>
      </c>
      <c r="D103" s="50">
        <f>D100+D101+D102</f>
        <v>650000</v>
      </c>
      <c r="E103" s="35">
        <f t="shared" ref="E103:F103" si="5">E100+E101+E102</f>
        <v>0</v>
      </c>
      <c r="F103" s="35">
        <f t="shared" si="5"/>
        <v>0</v>
      </c>
      <c r="G103" s="8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84" t="s">
        <v>93</v>
      </c>
      <c r="B104" s="87" t="s">
        <v>12</v>
      </c>
      <c r="C104" s="5" t="s">
        <v>3</v>
      </c>
      <c r="D104" s="51">
        <v>0</v>
      </c>
      <c r="E104" s="45">
        <v>0</v>
      </c>
      <c r="F104" s="45">
        <v>0</v>
      </c>
      <c r="G104" s="75" t="s">
        <v>72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85"/>
      <c r="B105" s="87"/>
      <c r="C105" s="5" t="s">
        <v>4</v>
      </c>
      <c r="D105" s="51">
        <v>285000</v>
      </c>
      <c r="E105" s="45">
        <v>0</v>
      </c>
      <c r="F105" s="45">
        <v>0</v>
      </c>
      <c r="G105" s="75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1.5" customHeight="1">
      <c r="A106" s="85"/>
      <c r="B106" s="87"/>
      <c r="C106" s="5" t="s">
        <v>5</v>
      </c>
      <c r="D106" s="51">
        <v>0</v>
      </c>
      <c r="E106" s="45">
        <v>0</v>
      </c>
      <c r="F106" s="45">
        <v>0</v>
      </c>
      <c r="G106" s="75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73</v>
      </c>
      <c r="AE106" s="3"/>
      <c r="AF106" s="3"/>
      <c r="AG106" s="3"/>
      <c r="AH106" s="3"/>
      <c r="AI106" s="3"/>
      <c r="AJ106" s="3"/>
    </row>
    <row r="107" spans="1:36" ht="29.25" customHeight="1">
      <c r="A107" s="86"/>
      <c r="B107" s="87"/>
      <c r="C107" s="4" t="s">
        <v>7</v>
      </c>
      <c r="D107" s="50">
        <f>D104+D105+D106</f>
        <v>285000</v>
      </c>
      <c r="E107" s="35">
        <f>E104+E105+E106</f>
        <v>0</v>
      </c>
      <c r="F107" s="35">
        <f>F104+F105+F106</f>
        <v>0</v>
      </c>
      <c r="G107" s="75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84" t="s">
        <v>108</v>
      </c>
      <c r="B108" s="87" t="s">
        <v>12</v>
      </c>
      <c r="C108" s="36" t="s">
        <v>3</v>
      </c>
      <c r="D108" s="72">
        <v>500000</v>
      </c>
      <c r="E108" s="45">
        <v>0</v>
      </c>
      <c r="F108" s="45">
        <v>0</v>
      </c>
      <c r="G108" s="81" t="s">
        <v>72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4" customHeight="1">
      <c r="A109" s="85"/>
      <c r="B109" s="87"/>
      <c r="C109" s="36" t="s">
        <v>4</v>
      </c>
      <c r="D109" s="51">
        <v>37634.410000000003</v>
      </c>
      <c r="E109" s="45">
        <v>0</v>
      </c>
      <c r="F109" s="45">
        <v>0</v>
      </c>
      <c r="G109" s="82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85"/>
      <c r="B110" s="87"/>
      <c r="C110" s="36" t="s">
        <v>5</v>
      </c>
      <c r="D110" s="51">
        <v>0</v>
      </c>
      <c r="E110" s="45">
        <v>0</v>
      </c>
      <c r="F110" s="45">
        <v>0</v>
      </c>
      <c r="G110" s="8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86"/>
      <c r="B111" s="87"/>
      <c r="C111" s="4" t="s">
        <v>7</v>
      </c>
      <c r="D111" s="50">
        <f>D108+D109+D110</f>
        <v>537634.41</v>
      </c>
      <c r="E111" s="50">
        <f t="shared" ref="E111:F111" si="6">E108+E109+E110</f>
        <v>0</v>
      </c>
      <c r="F111" s="50">
        <f t="shared" si="6"/>
        <v>0</v>
      </c>
      <c r="G111" s="8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24" customFormat="1" ht="18.75" customHeight="1">
      <c r="A112" s="76" t="s">
        <v>119</v>
      </c>
      <c r="B112" s="108" t="s">
        <v>71</v>
      </c>
      <c r="C112" s="22" t="s">
        <v>3</v>
      </c>
      <c r="D112" s="73">
        <f t="shared" ref="D112:F113" si="7">D124+D128+D132+D136+D140+D144+D148+D156+D160+D164+D152+D168+D172+D176+D116+D120</f>
        <v>94400846.63000001</v>
      </c>
      <c r="E112" s="52">
        <f t="shared" si="7"/>
        <v>89716804</v>
      </c>
      <c r="F112" s="52">
        <f t="shared" si="7"/>
        <v>84551713</v>
      </c>
      <c r="G112" s="94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s="24" customFormat="1" ht="18.75" customHeight="1">
      <c r="A113" s="77"/>
      <c r="B113" s="109"/>
      <c r="C113" s="22" t="s">
        <v>4</v>
      </c>
      <c r="D113" s="73">
        <f t="shared" si="7"/>
        <v>64683393.119999997</v>
      </c>
      <c r="E113" s="52">
        <f t="shared" si="7"/>
        <v>58492517.089999989</v>
      </c>
      <c r="F113" s="52">
        <f t="shared" si="7"/>
        <v>58455800.179999992</v>
      </c>
      <c r="G113" s="94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s="24" customFormat="1" ht="33" customHeight="1">
      <c r="A114" s="77"/>
      <c r="B114" s="109"/>
      <c r="C114" s="22" t="s">
        <v>5</v>
      </c>
      <c r="D114" s="73">
        <f>D126+D130+D134+D138+D142+D146+D150+D158+D162+D166</f>
        <v>0</v>
      </c>
      <c r="E114" s="52">
        <f>E126+E130+E134+E138+E142+E146+E150+E158+E162+E166</f>
        <v>0</v>
      </c>
      <c r="F114" s="52">
        <f>F126+F130+F134+F138+F142+F146+F150+F158+F162+F166</f>
        <v>0</v>
      </c>
      <c r="G114" s="94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s="24" customFormat="1" ht="60" customHeight="1">
      <c r="A115" s="123"/>
      <c r="B115" s="110"/>
      <c r="C115" s="30" t="s">
        <v>7</v>
      </c>
      <c r="D115" s="53">
        <f>D112+D113+D114</f>
        <v>159084239.75</v>
      </c>
      <c r="E115" s="53">
        <f t="shared" ref="E115:F115" si="8">E112+E113+E114</f>
        <v>148209321.08999997</v>
      </c>
      <c r="F115" s="53">
        <f t="shared" si="8"/>
        <v>143007513.18000001</v>
      </c>
      <c r="G115" s="94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s="24" customFormat="1" ht="21.75" customHeight="1">
      <c r="A116" s="84" t="s">
        <v>123</v>
      </c>
      <c r="B116" s="84" t="s">
        <v>71</v>
      </c>
      <c r="C116" s="60" t="s">
        <v>3</v>
      </c>
      <c r="D116" s="51">
        <v>56000</v>
      </c>
      <c r="E116" s="51">
        <v>167205</v>
      </c>
      <c r="F116" s="51">
        <v>167205</v>
      </c>
      <c r="G116" s="117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20.25" customHeight="1">
      <c r="A117" s="85"/>
      <c r="B117" s="85"/>
      <c r="C117" s="60" t="s">
        <v>4</v>
      </c>
      <c r="D117" s="51">
        <v>4215.05</v>
      </c>
      <c r="E117" s="51">
        <v>13440.16</v>
      </c>
      <c r="F117" s="51">
        <v>13440.16</v>
      </c>
      <c r="G117" s="118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32.25" customHeight="1">
      <c r="A118" s="85"/>
      <c r="B118" s="85"/>
      <c r="C118" s="60" t="s">
        <v>5</v>
      </c>
      <c r="D118" s="51">
        <v>0</v>
      </c>
      <c r="E118" s="51">
        <v>0</v>
      </c>
      <c r="F118" s="51">
        <v>0</v>
      </c>
      <c r="G118" s="118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27.75" customHeight="1">
      <c r="A119" s="86"/>
      <c r="B119" s="86"/>
      <c r="C119" s="4" t="s">
        <v>7</v>
      </c>
      <c r="D119" s="51">
        <f>D116+D117+D118</f>
        <v>60215.05</v>
      </c>
      <c r="E119" s="51">
        <f>E116+E117+E118</f>
        <v>180645.16</v>
      </c>
      <c r="F119" s="51">
        <f>F116+F117+F118</f>
        <v>180645.16</v>
      </c>
      <c r="G119" s="119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s="24" customFormat="1" ht="20.25" customHeight="1">
      <c r="A120" s="84" t="s">
        <v>124</v>
      </c>
      <c r="B120" s="84" t="s">
        <v>71</v>
      </c>
      <c r="C120" s="60" t="s">
        <v>3</v>
      </c>
      <c r="D120" s="51">
        <v>166666.67000000001</v>
      </c>
      <c r="E120" s="51">
        <v>500000</v>
      </c>
      <c r="F120" s="51">
        <v>0</v>
      </c>
      <c r="G120" s="117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s="24" customFormat="1" ht="20.25" customHeight="1">
      <c r="A121" s="85"/>
      <c r="B121" s="85"/>
      <c r="C121" s="60" t="s">
        <v>4</v>
      </c>
      <c r="D121" s="51">
        <v>12544.8</v>
      </c>
      <c r="E121" s="51">
        <v>37634.410000000003</v>
      </c>
      <c r="F121" s="51">
        <v>0</v>
      </c>
      <c r="G121" s="118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s="24" customFormat="1" ht="18.75" customHeight="1">
      <c r="A122" s="85"/>
      <c r="B122" s="85"/>
      <c r="C122" s="60" t="s">
        <v>5</v>
      </c>
      <c r="D122" s="51">
        <v>0</v>
      </c>
      <c r="E122" s="51">
        <v>0</v>
      </c>
      <c r="F122" s="51">
        <v>0</v>
      </c>
      <c r="G122" s="118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s="24" customFormat="1" ht="33" customHeight="1">
      <c r="A123" s="86"/>
      <c r="B123" s="86"/>
      <c r="C123" s="4" t="s">
        <v>7</v>
      </c>
      <c r="D123" s="51">
        <f>D120+D121+D122</f>
        <v>179211.47</v>
      </c>
      <c r="E123" s="51">
        <f>E120+E121+E122</f>
        <v>537634.41</v>
      </c>
      <c r="F123" s="51">
        <f>F120+F121+F122</f>
        <v>0</v>
      </c>
      <c r="G123" s="119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ht="24.75" customHeight="1">
      <c r="A124" s="84" t="s">
        <v>56</v>
      </c>
      <c r="B124" s="84" t="s">
        <v>71</v>
      </c>
      <c r="C124" s="5" t="s">
        <v>3</v>
      </c>
      <c r="D124" s="61">
        <v>37316952</v>
      </c>
      <c r="E124" s="62">
        <v>37316952</v>
      </c>
      <c r="F124" s="62">
        <v>37316952</v>
      </c>
      <c r="G124" s="91" t="s">
        <v>16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3.25" customHeight="1">
      <c r="A125" s="85"/>
      <c r="B125" s="85"/>
      <c r="C125" s="5" t="s">
        <v>4</v>
      </c>
      <c r="D125" s="63">
        <v>11516185</v>
      </c>
      <c r="E125" s="47">
        <v>10569399.210000001</v>
      </c>
      <c r="F125" s="47">
        <v>10580185</v>
      </c>
      <c r="G125" s="92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3" customHeight="1">
      <c r="A126" s="85"/>
      <c r="B126" s="85"/>
      <c r="C126" s="5" t="s">
        <v>5</v>
      </c>
      <c r="D126" s="51">
        <v>0</v>
      </c>
      <c r="E126" s="51">
        <v>0</v>
      </c>
      <c r="F126" s="51">
        <v>0</v>
      </c>
      <c r="G126" s="92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86"/>
      <c r="B127" s="86"/>
      <c r="C127" s="4" t="s">
        <v>7</v>
      </c>
      <c r="D127" s="50">
        <f>D124+D125+D126</f>
        <v>48833137</v>
      </c>
      <c r="E127" s="50">
        <f>E124+E125+E126</f>
        <v>47886351.210000001</v>
      </c>
      <c r="F127" s="50">
        <f>F124+F125+F126</f>
        <v>47897137</v>
      </c>
      <c r="G127" s="9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9.25" customHeight="1">
      <c r="A128" s="84" t="s">
        <v>57</v>
      </c>
      <c r="B128" s="84" t="s">
        <v>71</v>
      </c>
      <c r="C128" s="5" t="s">
        <v>3</v>
      </c>
      <c r="D128" s="63">
        <v>43423565</v>
      </c>
      <c r="E128" s="47">
        <v>43423565</v>
      </c>
      <c r="F128" s="47">
        <v>43423565</v>
      </c>
      <c r="G128" s="91" t="s">
        <v>16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9.25" customHeight="1">
      <c r="A129" s="85"/>
      <c r="B129" s="85"/>
      <c r="C129" s="5" t="s">
        <v>4</v>
      </c>
      <c r="D129" s="63">
        <v>20071236</v>
      </c>
      <c r="E129" s="47">
        <v>18555322.59</v>
      </c>
      <c r="F129" s="47">
        <v>18588090.84</v>
      </c>
      <c r="G129" s="92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85"/>
      <c r="B130" s="85"/>
      <c r="C130" s="5" t="s">
        <v>5</v>
      </c>
      <c r="D130" s="51">
        <v>0</v>
      </c>
      <c r="E130" s="51">
        <v>0</v>
      </c>
      <c r="F130" s="51">
        <v>0</v>
      </c>
      <c r="G130" s="92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86"/>
      <c r="B131" s="86"/>
      <c r="C131" s="4" t="s">
        <v>7</v>
      </c>
      <c r="D131" s="50">
        <f>D128+D129+D130</f>
        <v>63494801</v>
      </c>
      <c r="E131" s="50">
        <f>E128+E129+E130</f>
        <v>61978887.590000004</v>
      </c>
      <c r="F131" s="50">
        <f>F128+F129+F130</f>
        <v>62011655.840000004</v>
      </c>
      <c r="G131" s="9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1.75" customHeight="1">
      <c r="A132" s="84" t="s">
        <v>45</v>
      </c>
      <c r="B132" s="84" t="s">
        <v>71</v>
      </c>
      <c r="C132" s="5" t="s">
        <v>3</v>
      </c>
      <c r="D132" s="51">
        <v>0</v>
      </c>
      <c r="E132" s="51">
        <v>0</v>
      </c>
      <c r="F132" s="51">
        <v>0</v>
      </c>
      <c r="G132" s="91" t="s">
        <v>16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5.5" customHeight="1">
      <c r="A133" s="85"/>
      <c r="B133" s="85"/>
      <c r="C133" s="5" t="s">
        <v>4</v>
      </c>
      <c r="D133" s="63">
        <v>21155600.510000002</v>
      </c>
      <c r="E133" s="47">
        <v>19857114</v>
      </c>
      <c r="F133" s="47">
        <v>19845524.52</v>
      </c>
      <c r="G133" s="92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6" customHeight="1">
      <c r="A134" s="85"/>
      <c r="B134" s="85"/>
      <c r="C134" s="5" t="s">
        <v>5</v>
      </c>
      <c r="D134" s="51">
        <v>0</v>
      </c>
      <c r="E134" s="51">
        <v>0</v>
      </c>
      <c r="F134" s="51">
        <v>0</v>
      </c>
      <c r="G134" s="9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86"/>
      <c r="B135" s="86"/>
      <c r="C135" s="4" t="s">
        <v>7</v>
      </c>
      <c r="D135" s="50">
        <f>D132+D133+D134</f>
        <v>21155600.510000002</v>
      </c>
      <c r="E135" s="50">
        <f>E132+E133+E134</f>
        <v>19857114</v>
      </c>
      <c r="F135" s="50">
        <f>F132+F133+F134</f>
        <v>19845524.52</v>
      </c>
      <c r="G135" s="9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5.5" customHeight="1">
      <c r="A136" s="84" t="s">
        <v>69</v>
      </c>
      <c r="B136" s="84" t="s">
        <v>71</v>
      </c>
      <c r="C136" s="5" t="s">
        <v>3</v>
      </c>
      <c r="D136" s="63">
        <v>1025472</v>
      </c>
      <c r="E136" s="47">
        <v>1025472</v>
      </c>
      <c r="F136" s="47">
        <v>1025472</v>
      </c>
      <c r="G136" s="84" t="s">
        <v>70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2.5" customHeight="1">
      <c r="A137" s="85"/>
      <c r="B137" s="85"/>
      <c r="C137" s="5" t="s">
        <v>4</v>
      </c>
      <c r="D137" s="51">
        <v>0</v>
      </c>
      <c r="E137" s="51">
        <v>0</v>
      </c>
      <c r="F137" s="51">
        <v>0</v>
      </c>
      <c r="G137" s="85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3.75" customHeight="1">
      <c r="A138" s="85"/>
      <c r="B138" s="85"/>
      <c r="C138" s="5" t="s">
        <v>5</v>
      </c>
      <c r="D138" s="51">
        <v>0</v>
      </c>
      <c r="E138" s="51">
        <v>0</v>
      </c>
      <c r="F138" s="51">
        <v>0</v>
      </c>
      <c r="G138" s="85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86"/>
      <c r="B139" s="86"/>
      <c r="C139" s="4" t="s">
        <v>7</v>
      </c>
      <c r="D139" s="50">
        <f>D136+D137+D138</f>
        <v>1025472</v>
      </c>
      <c r="E139" s="50">
        <f>E136+E137+E138</f>
        <v>1025472</v>
      </c>
      <c r="F139" s="50">
        <f>F136+F137+F138</f>
        <v>1025472</v>
      </c>
      <c r="G139" s="86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5.5" customHeight="1">
      <c r="A140" s="84" t="s">
        <v>46</v>
      </c>
      <c r="B140" s="84" t="s">
        <v>71</v>
      </c>
      <c r="C140" s="5" t="s">
        <v>3</v>
      </c>
      <c r="D140" s="51">
        <v>280800</v>
      </c>
      <c r="E140" s="51">
        <v>280800</v>
      </c>
      <c r="F140" s="51">
        <v>280800</v>
      </c>
      <c r="G140" s="91" t="s">
        <v>39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" customHeight="1">
      <c r="A141" s="85"/>
      <c r="B141" s="85"/>
      <c r="C141" s="5" t="s">
        <v>4</v>
      </c>
      <c r="D141" s="51">
        <v>124200</v>
      </c>
      <c r="E141" s="51">
        <v>124200</v>
      </c>
      <c r="F141" s="51">
        <v>124200</v>
      </c>
      <c r="G141" s="92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85"/>
      <c r="B142" s="85"/>
      <c r="C142" s="5" t="s">
        <v>5</v>
      </c>
      <c r="D142" s="51">
        <v>0</v>
      </c>
      <c r="E142" s="51">
        <v>0</v>
      </c>
      <c r="F142" s="51">
        <v>0</v>
      </c>
      <c r="G142" s="92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86"/>
      <c r="B143" s="86"/>
      <c r="C143" s="4" t="s">
        <v>7</v>
      </c>
      <c r="D143" s="50">
        <f>D140+D141+D142</f>
        <v>405000</v>
      </c>
      <c r="E143" s="50">
        <f>E140+E141+E142</f>
        <v>405000</v>
      </c>
      <c r="F143" s="50">
        <f>F140+F141+F142</f>
        <v>405000</v>
      </c>
      <c r="G143" s="9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9.25" customHeight="1">
      <c r="A144" s="84" t="s">
        <v>110</v>
      </c>
      <c r="B144" s="87" t="s">
        <v>12</v>
      </c>
      <c r="C144" s="5" t="s">
        <v>3</v>
      </c>
      <c r="D144" s="64">
        <v>35545</v>
      </c>
      <c r="E144" s="46">
        <v>35545</v>
      </c>
      <c r="F144" s="46">
        <v>35545</v>
      </c>
      <c r="G144" s="91" t="s">
        <v>54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9.25" customHeight="1">
      <c r="A145" s="85"/>
      <c r="B145" s="87"/>
      <c r="C145" s="5" t="s">
        <v>4</v>
      </c>
      <c r="D145" s="51">
        <v>0</v>
      </c>
      <c r="E145" s="51">
        <v>0</v>
      </c>
      <c r="F145" s="51">
        <v>0</v>
      </c>
      <c r="G145" s="92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85"/>
      <c r="B146" s="87"/>
      <c r="C146" s="5" t="s">
        <v>5</v>
      </c>
      <c r="D146" s="51">
        <v>0</v>
      </c>
      <c r="E146" s="51">
        <v>0</v>
      </c>
      <c r="F146" s="51">
        <v>0</v>
      </c>
      <c r="G146" s="92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86"/>
      <c r="B147" s="87"/>
      <c r="C147" s="4" t="s">
        <v>7</v>
      </c>
      <c r="D147" s="50">
        <f>D144+D145+D146</f>
        <v>35545</v>
      </c>
      <c r="E147" s="50">
        <f>E144+E145+E146</f>
        <v>35545</v>
      </c>
      <c r="F147" s="50">
        <f>F144+F145+F146</f>
        <v>35545</v>
      </c>
      <c r="G147" s="9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1" customHeight="1">
      <c r="A148" s="84" t="s">
        <v>28</v>
      </c>
      <c r="B148" s="87" t="s">
        <v>12</v>
      </c>
      <c r="C148" s="5" t="s">
        <v>3</v>
      </c>
      <c r="D148" s="51">
        <v>0</v>
      </c>
      <c r="E148" s="51">
        <v>0</v>
      </c>
      <c r="F148" s="51">
        <v>0</v>
      </c>
      <c r="G148" s="91" t="s">
        <v>55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4.75" customHeight="1">
      <c r="A149" s="85"/>
      <c r="B149" s="87"/>
      <c r="C149" s="5" t="s">
        <v>4</v>
      </c>
      <c r="D149" s="51">
        <v>0</v>
      </c>
      <c r="E149" s="51">
        <v>0</v>
      </c>
      <c r="F149" s="51">
        <v>0</v>
      </c>
      <c r="G149" s="92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85"/>
      <c r="B150" s="87"/>
      <c r="C150" s="5" t="s">
        <v>5</v>
      </c>
      <c r="D150" s="51">
        <v>0</v>
      </c>
      <c r="E150" s="51">
        <v>0</v>
      </c>
      <c r="F150" s="51">
        <v>0</v>
      </c>
      <c r="G150" s="92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86"/>
      <c r="B151" s="87"/>
      <c r="C151" s="4" t="s">
        <v>7</v>
      </c>
      <c r="D151" s="50">
        <f>D148+D149+D150</f>
        <v>0</v>
      </c>
      <c r="E151" s="50">
        <f>E148+E149+E150</f>
        <v>0</v>
      </c>
      <c r="F151" s="50">
        <f>F148+F149+F150</f>
        <v>0</v>
      </c>
      <c r="G151" s="9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4" customHeight="1">
      <c r="A152" s="84" t="s">
        <v>78</v>
      </c>
      <c r="B152" s="87" t="s">
        <v>12</v>
      </c>
      <c r="C152" s="28" t="s">
        <v>3</v>
      </c>
      <c r="D152" s="51">
        <v>0</v>
      </c>
      <c r="E152" s="51">
        <v>0</v>
      </c>
      <c r="F152" s="51">
        <v>0</v>
      </c>
      <c r="G152" s="88" t="s">
        <v>122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1.75" customHeight="1">
      <c r="A153" s="85"/>
      <c r="B153" s="87"/>
      <c r="C153" s="28" t="s">
        <v>4</v>
      </c>
      <c r="D153" s="46">
        <v>33600</v>
      </c>
      <c r="E153" s="46">
        <v>33600</v>
      </c>
      <c r="F153" s="46">
        <v>33600</v>
      </c>
      <c r="G153" s="89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85"/>
      <c r="B154" s="87"/>
      <c r="C154" s="28" t="s">
        <v>5</v>
      </c>
      <c r="D154" s="51">
        <v>0</v>
      </c>
      <c r="E154" s="51">
        <v>0</v>
      </c>
      <c r="F154" s="51">
        <v>0</v>
      </c>
      <c r="G154" s="89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86"/>
      <c r="B155" s="87"/>
      <c r="C155" s="4" t="s">
        <v>7</v>
      </c>
      <c r="D155" s="50">
        <f>D152+D153+D154</f>
        <v>33600</v>
      </c>
      <c r="E155" s="50">
        <f t="shared" ref="E155:F155" si="9">E152+E153+E154</f>
        <v>33600</v>
      </c>
      <c r="F155" s="50">
        <f t="shared" si="9"/>
        <v>33600</v>
      </c>
      <c r="G155" s="90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4.75" customHeight="1">
      <c r="A156" s="84" t="s">
        <v>111</v>
      </c>
      <c r="B156" s="87" t="s">
        <v>12</v>
      </c>
      <c r="C156" s="5" t="s">
        <v>3</v>
      </c>
      <c r="D156" s="51">
        <v>0</v>
      </c>
      <c r="E156" s="51">
        <v>0</v>
      </c>
      <c r="F156" s="51">
        <v>0</v>
      </c>
      <c r="G156" s="91" t="s">
        <v>47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7" customHeight="1">
      <c r="A157" s="85"/>
      <c r="B157" s="87"/>
      <c r="C157" s="5" t="s">
        <v>4</v>
      </c>
      <c r="D157" s="46">
        <v>429259</v>
      </c>
      <c r="E157" s="46">
        <v>0</v>
      </c>
      <c r="F157" s="46">
        <v>0</v>
      </c>
      <c r="G157" s="92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29.25" customHeight="1">
      <c r="A158" s="85"/>
      <c r="B158" s="87"/>
      <c r="C158" s="5" t="s">
        <v>5</v>
      </c>
      <c r="D158" s="51">
        <v>0</v>
      </c>
      <c r="E158" s="51">
        <v>0</v>
      </c>
      <c r="F158" s="51">
        <v>0</v>
      </c>
      <c r="G158" s="9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86"/>
      <c r="B159" s="87"/>
      <c r="C159" s="4" t="s">
        <v>7</v>
      </c>
      <c r="D159" s="50">
        <f>D156+D157+D158</f>
        <v>429259</v>
      </c>
      <c r="E159" s="50">
        <f>E156+E157+E158</f>
        <v>0</v>
      </c>
      <c r="F159" s="50">
        <f>F156+F157+F158</f>
        <v>0</v>
      </c>
      <c r="G159" s="9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5.5" customHeight="1">
      <c r="A160" s="84" t="s">
        <v>67</v>
      </c>
      <c r="B160" s="84" t="s">
        <v>71</v>
      </c>
      <c r="C160" s="5" t="s">
        <v>3</v>
      </c>
      <c r="D160" s="46">
        <v>8400</v>
      </c>
      <c r="E160" s="46">
        <v>8400</v>
      </c>
      <c r="F160" s="46">
        <v>8400</v>
      </c>
      <c r="G160" s="84" t="s">
        <v>68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3.25" customHeight="1">
      <c r="A161" s="85"/>
      <c r="B161" s="85"/>
      <c r="C161" s="5" t="s">
        <v>4</v>
      </c>
      <c r="D161" s="51">
        <v>0</v>
      </c>
      <c r="E161" s="51">
        <v>0</v>
      </c>
      <c r="F161" s="51">
        <v>0</v>
      </c>
      <c r="G161" s="85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31.5" customHeight="1">
      <c r="A162" s="85"/>
      <c r="B162" s="85"/>
      <c r="C162" s="5" t="s">
        <v>5</v>
      </c>
      <c r="D162" s="51">
        <v>0</v>
      </c>
      <c r="E162" s="51">
        <v>0</v>
      </c>
      <c r="F162" s="51">
        <v>0</v>
      </c>
      <c r="G162" s="85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30.75" customHeight="1">
      <c r="A163" s="86"/>
      <c r="B163" s="86"/>
      <c r="C163" s="4" t="s">
        <v>7</v>
      </c>
      <c r="D163" s="50">
        <f>D160+D161+D162</f>
        <v>8400</v>
      </c>
      <c r="E163" s="50">
        <f>E160+E161+E162</f>
        <v>8400</v>
      </c>
      <c r="F163" s="50">
        <f>F160+F161+F162</f>
        <v>8400</v>
      </c>
      <c r="G163" s="86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9.25" customHeight="1">
      <c r="A164" s="84" t="s">
        <v>84</v>
      </c>
      <c r="B164" s="84" t="s">
        <v>71</v>
      </c>
      <c r="C164" s="5" t="s">
        <v>3</v>
      </c>
      <c r="D164" s="51">
        <v>0</v>
      </c>
      <c r="E164" s="51">
        <v>0</v>
      </c>
      <c r="F164" s="51">
        <v>0</v>
      </c>
      <c r="G164" s="120" t="s">
        <v>89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9.25" customHeight="1">
      <c r="A165" s="85"/>
      <c r="B165" s="85"/>
      <c r="C165" s="5" t="s">
        <v>4</v>
      </c>
      <c r="D165" s="47">
        <v>10426745</v>
      </c>
      <c r="E165" s="47">
        <v>9098110</v>
      </c>
      <c r="F165" s="47">
        <v>9098110</v>
      </c>
      <c r="G165" s="121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46.5" customHeight="1">
      <c r="A166" s="85"/>
      <c r="B166" s="85"/>
      <c r="C166" s="5" t="s">
        <v>5</v>
      </c>
      <c r="D166" s="51">
        <v>0</v>
      </c>
      <c r="E166" s="51">
        <v>0</v>
      </c>
      <c r="F166" s="51">
        <v>0</v>
      </c>
      <c r="G166" s="121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63.75" customHeight="1">
      <c r="A167" s="86"/>
      <c r="B167" s="86"/>
      <c r="C167" s="25" t="s">
        <v>6</v>
      </c>
      <c r="D167" s="50">
        <f>D164+D165+D166</f>
        <v>10426745</v>
      </c>
      <c r="E167" s="50">
        <f>E164+E165+E166</f>
        <v>9098110</v>
      </c>
      <c r="F167" s="50">
        <f>F164+F165+F166</f>
        <v>9098110</v>
      </c>
      <c r="G167" s="122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.75" customHeight="1">
      <c r="A168" s="84" t="s">
        <v>112</v>
      </c>
      <c r="B168" s="84" t="s">
        <v>71</v>
      </c>
      <c r="C168" s="34" t="s">
        <v>3</v>
      </c>
      <c r="D168" s="51">
        <v>0</v>
      </c>
      <c r="E168" s="51">
        <v>4911766</v>
      </c>
      <c r="F168" s="51">
        <v>0</v>
      </c>
      <c r="G168" s="84" t="s">
        <v>118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18.75" customHeight="1">
      <c r="A169" s="85"/>
      <c r="B169" s="85"/>
      <c r="C169" s="34" t="s">
        <v>4</v>
      </c>
      <c r="D169" s="51">
        <v>0</v>
      </c>
      <c r="E169" s="51">
        <f>49118+496</f>
        <v>49614</v>
      </c>
      <c r="F169" s="51">
        <v>0</v>
      </c>
      <c r="G169" s="85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18" customHeight="1">
      <c r="A170" s="85"/>
      <c r="B170" s="85"/>
      <c r="C170" s="34" t="s">
        <v>5</v>
      </c>
      <c r="D170" s="51">
        <v>0</v>
      </c>
      <c r="E170" s="51">
        <v>0</v>
      </c>
      <c r="F170" s="51">
        <v>0</v>
      </c>
      <c r="G170" s="85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42" customHeight="1">
      <c r="A171" s="86"/>
      <c r="B171" s="86"/>
      <c r="C171" s="25" t="s">
        <v>6</v>
      </c>
      <c r="D171" s="50">
        <f>D168+D169+D170</f>
        <v>0</v>
      </c>
      <c r="E171" s="50">
        <f t="shared" ref="E171:F171" si="10">E168+E169+E170</f>
        <v>4961380</v>
      </c>
      <c r="F171" s="50">
        <f t="shared" si="10"/>
        <v>0</v>
      </c>
      <c r="G171" s="86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1.75" customHeight="1">
      <c r="A172" s="84" t="s">
        <v>115</v>
      </c>
      <c r="B172" s="84" t="s">
        <v>71</v>
      </c>
      <c r="C172" s="34" t="s">
        <v>3</v>
      </c>
      <c r="D172" s="51">
        <v>10040346.960000001</v>
      </c>
      <c r="E172" s="51">
        <v>0</v>
      </c>
      <c r="F172" s="51">
        <v>0</v>
      </c>
      <c r="G172" s="84" t="s">
        <v>118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2.5" customHeight="1">
      <c r="A173" s="85"/>
      <c r="B173" s="85"/>
      <c r="C173" s="34" t="s">
        <v>4</v>
      </c>
      <c r="D173" s="51">
        <f>702824.29+52900.75</f>
        <v>755725.04</v>
      </c>
      <c r="E173" s="51">
        <v>0</v>
      </c>
      <c r="F173" s="51">
        <v>0</v>
      </c>
      <c r="G173" s="85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30.75" customHeight="1">
      <c r="A174" s="85"/>
      <c r="B174" s="85"/>
      <c r="C174" s="34" t="s">
        <v>5</v>
      </c>
      <c r="D174" s="51">
        <v>0</v>
      </c>
      <c r="E174" s="51">
        <v>0</v>
      </c>
      <c r="F174" s="51">
        <v>0</v>
      </c>
      <c r="G174" s="85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37.5" customHeight="1">
      <c r="A175" s="86"/>
      <c r="B175" s="86"/>
      <c r="C175" s="25" t="s">
        <v>6</v>
      </c>
      <c r="D175" s="50">
        <f>D172+D173+D174</f>
        <v>10796072</v>
      </c>
      <c r="E175" s="50">
        <f t="shared" ref="E175:F175" si="11">E172+E173+E174</f>
        <v>0</v>
      </c>
      <c r="F175" s="50">
        <f t="shared" si="11"/>
        <v>0</v>
      </c>
      <c r="G175" s="86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6.25" customHeight="1">
      <c r="A176" s="84" t="s">
        <v>114</v>
      </c>
      <c r="B176" s="84" t="s">
        <v>71</v>
      </c>
      <c r="C176" s="56" t="s">
        <v>3</v>
      </c>
      <c r="D176" s="51">
        <v>2047099</v>
      </c>
      <c r="E176" s="51">
        <v>2047099</v>
      </c>
      <c r="F176" s="51">
        <v>2293774</v>
      </c>
      <c r="G176" s="84" t="s">
        <v>118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8.5" customHeight="1">
      <c r="A177" s="85"/>
      <c r="B177" s="85"/>
      <c r="C177" s="56" t="s">
        <v>4</v>
      </c>
      <c r="D177" s="51">
        <f>143296.93+10785.79</f>
        <v>154082.72</v>
      </c>
      <c r="E177" s="51">
        <f>143296.93+10785.79</f>
        <v>154082.72</v>
      </c>
      <c r="F177" s="51">
        <f>160564.18+12085.48</f>
        <v>172649.66</v>
      </c>
      <c r="G177" s="85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22.5" customHeight="1">
      <c r="A178" s="85"/>
      <c r="B178" s="85"/>
      <c r="C178" s="56" t="s">
        <v>5</v>
      </c>
      <c r="D178" s="51">
        <v>0</v>
      </c>
      <c r="E178" s="51">
        <v>0</v>
      </c>
      <c r="F178" s="51">
        <v>0</v>
      </c>
      <c r="G178" s="85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0.75" customHeight="1">
      <c r="A179" s="86"/>
      <c r="B179" s="86"/>
      <c r="C179" s="25" t="s">
        <v>6</v>
      </c>
      <c r="D179" s="50">
        <f>D176+D177</f>
        <v>2201181.7200000002</v>
      </c>
      <c r="E179" s="50">
        <f t="shared" ref="E179:F179" si="12">E176+E177</f>
        <v>2201181.7200000002</v>
      </c>
      <c r="F179" s="50">
        <f t="shared" si="12"/>
        <v>2466423.66</v>
      </c>
      <c r="G179" s="86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s="12" customFormat="1" ht="18.75" customHeight="1">
      <c r="A180" s="111" t="s">
        <v>102</v>
      </c>
      <c r="B180" s="96" t="s">
        <v>12</v>
      </c>
      <c r="C180" s="11" t="s">
        <v>3</v>
      </c>
      <c r="D180" s="66">
        <f t="shared" ref="D180:F182" si="13">D184+D188+D192+D196+D200+D204</f>
        <v>6478404</v>
      </c>
      <c r="E180" s="48">
        <f t="shared" si="13"/>
        <v>6323808</v>
      </c>
      <c r="F180" s="48">
        <f t="shared" si="13"/>
        <v>6794008</v>
      </c>
      <c r="G180" s="95"/>
    </row>
    <row r="181" spans="1:36" s="12" customFormat="1" ht="18" customHeight="1">
      <c r="A181" s="112"/>
      <c r="B181" s="96"/>
      <c r="C181" s="11" t="s">
        <v>4</v>
      </c>
      <c r="D181" s="66">
        <f>D185+D189+D193+D197+D201+D205</f>
        <v>1715656.78</v>
      </c>
      <c r="E181" s="48">
        <f t="shared" ref="E181:F181" si="14">E185+E189+E193+E197+E201+E205</f>
        <v>1864035.8</v>
      </c>
      <c r="F181" s="48">
        <f t="shared" si="14"/>
        <v>1868529.68</v>
      </c>
      <c r="G181" s="95"/>
    </row>
    <row r="182" spans="1:36" s="12" customFormat="1" ht="31.5" customHeight="1">
      <c r="A182" s="112"/>
      <c r="B182" s="96"/>
      <c r="C182" s="11" t="s">
        <v>5</v>
      </c>
      <c r="D182" s="66">
        <f t="shared" si="13"/>
        <v>0</v>
      </c>
      <c r="E182" s="48">
        <f t="shared" si="13"/>
        <v>0</v>
      </c>
      <c r="F182" s="48">
        <f t="shared" si="13"/>
        <v>0</v>
      </c>
      <c r="G182" s="95"/>
    </row>
    <row r="183" spans="1:36" s="12" customFormat="1" ht="29.25" customHeight="1">
      <c r="A183" s="113"/>
      <c r="B183" s="96"/>
      <c r="C183" s="13" t="s">
        <v>7</v>
      </c>
      <c r="D183" s="49">
        <f>D180+D181+D182</f>
        <v>8194060.7800000003</v>
      </c>
      <c r="E183" s="44">
        <f>E180+E181+E182</f>
        <v>8187843.7999999998</v>
      </c>
      <c r="F183" s="44">
        <f>F180+F181+F182</f>
        <v>8662537.6799999997</v>
      </c>
      <c r="G183" s="95"/>
    </row>
    <row r="184" spans="1:36" ht="18.75" customHeight="1">
      <c r="A184" s="84" t="s">
        <v>48</v>
      </c>
      <c r="B184" s="87" t="s">
        <v>12</v>
      </c>
      <c r="C184" s="5" t="s">
        <v>3</v>
      </c>
      <c r="D184" s="51">
        <v>0</v>
      </c>
      <c r="E184" s="45">
        <v>0</v>
      </c>
      <c r="F184" s="45">
        <v>0</v>
      </c>
      <c r="G184" s="75" t="s">
        <v>29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15.75" customHeight="1">
      <c r="A185" s="85"/>
      <c r="B185" s="87"/>
      <c r="C185" s="5" t="s">
        <v>4</v>
      </c>
      <c r="D185" s="47">
        <v>822559</v>
      </c>
      <c r="E185" s="43">
        <v>959617</v>
      </c>
      <c r="F185" s="43">
        <v>959617</v>
      </c>
      <c r="G185" s="75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2.25" customHeight="1">
      <c r="A186" s="85"/>
      <c r="B186" s="87"/>
      <c r="C186" s="5" t="s">
        <v>5</v>
      </c>
      <c r="D186" s="51">
        <v>0</v>
      </c>
      <c r="E186" s="45">
        <v>0</v>
      </c>
      <c r="F186" s="45">
        <v>0</v>
      </c>
      <c r="G186" s="7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>
      <c r="A187" s="86"/>
      <c r="B187" s="87"/>
      <c r="C187" s="4" t="s">
        <v>7</v>
      </c>
      <c r="D187" s="50">
        <f>D184+D185+D186</f>
        <v>822559</v>
      </c>
      <c r="E187" s="35">
        <f>E184+E185+E186</f>
        <v>959617</v>
      </c>
      <c r="F187" s="35">
        <f>F184+F185+F186</f>
        <v>959617</v>
      </c>
      <c r="G187" s="7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2.5" customHeight="1">
      <c r="A188" s="84" t="s">
        <v>26</v>
      </c>
      <c r="B188" s="87" t="s">
        <v>12</v>
      </c>
      <c r="C188" s="5" t="s">
        <v>3</v>
      </c>
      <c r="D188" s="46">
        <v>54000</v>
      </c>
      <c r="E188" s="46">
        <v>81000</v>
      </c>
      <c r="F188" s="46">
        <v>81000</v>
      </c>
      <c r="G188" s="91" t="s">
        <v>32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4" customHeight="1">
      <c r="A189" s="85"/>
      <c r="B189" s="87"/>
      <c r="C189" s="5" t="s">
        <v>4</v>
      </c>
      <c r="D189" s="51">
        <v>0</v>
      </c>
      <c r="E189" s="45">
        <v>0</v>
      </c>
      <c r="F189" s="45">
        <v>0</v>
      </c>
      <c r="G189" s="92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3" customHeight="1">
      <c r="A190" s="85"/>
      <c r="B190" s="87"/>
      <c r="C190" s="5" t="s">
        <v>5</v>
      </c>
      <c r="D190" s="51">
        <v>0</v>
      </c>
      <c r="E190" s="45">
        <v>0</v>
      </c>
      <c r="F190" s="45">
        <v>0</v>
      </c>
      <c r="G190" s="92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86"/>
      <c r="B191" s="87"/>
      <c r="C191" s="4" t="s">
        <v>7</v>
      </c>
      <c r="D191" s="50">
        <f>D188+D189+D190</f>
        <v>54000</v>
      </c>
      <c r="E191" s="35">
        <f>E188+E189+E190</f>
        <v>81000</v>
      </c>
      <c r="F191" s="35">
        <f>F188+F189+F190</f>
        <v>81000</v>
      </c>
      <c r="G191" s="9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6.25" customHeight="1">
      <c r="A192" s="84" t="s">
        <v>27</v>
      </c>
      <c r="B192" s="87" t="s">
        <v>12</v>
      </c>
      <c r="C192" s="5" t="s">
        <v>3</v>
      </c>
      <c r="D192" s="47">
        <v>4190622</v>
      </c>
      <c r="E192" s="43">
        <v>5012622</v>
      </c>
      <c r="F192" s="43">
        <v>5482822</v>
      </c>
      <c r="G192" s="91" t="s">
        <v>15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2.5" customHeight="1">
      <c r="A193" s="85"/>
      <c r="B193" s="87"/>
      <c r="C193" s="5" t="s">
        <v>4</v>
      </c>
      <c r="D193" s="51">
        <v>671778</v>
      </c>
      <c r="E193" s="51">
        <v>678778</v>
      </c>
      <c r="F193" s="51">
        <v>678778</v>
      </c>
      <c r="G193" s="92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5.25" customHeight="1">
      <c r="A194" s="85"/>
      <c r="B194" s="87"/>
      <c r="C194" s="5" t="s">
        <v>5</v>
      </c>
      <c r="D194" s="51">
        <v>0</v>
      </c>
      <c r="E194" s="51">
        <v>0</v>
      </c>
      <c r="F194" s="51">
        <v>0</v>
      </c>
      <c r="G194" s="92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29.25" customHeight="1">
      <c r="A195" s="86"/>
      <c r="B195" s="87"/>
      <c r="C195" s="4" t="s">
        <v>7</v>
      </c>
      <c r="D195" s="50">
        <f>D192+D193+D194</f>
        <v>4862400</v>
      </c>
      <c r="E195" s="50">
        <f>E192+E193+E194</f>
        <v>5691400</v>
      </c>
      <c r="F195" s="50">
        <f>F192+F193+F194</f>
        <v>6161600</v>
      </c>
      <c r="G195" s="9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0.25" customHeight="1">
      <c r="A196" s="84" t="s">
        <v>25</v>
      </c>
      <c r="B196" s="87" t="s">
        <v>12</v>
      </c>
      <c r="C196" s="5" t="s">
        <v>3</v>
      </c>
      <c r="D196" s="47">
        <v>2007192</v>
      </c>
      <c r="E196" s="43">
        <v>1003596</v>
      </c>
      <c r="F196" s="43">
        <v>1003596</v>
      </c>
      <c r="G196" s="91" t="s">
        <v>31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18.75" customHeight="1">
      <c r="A197" s="85"/>
      <c r="B197" s="87"/>
      <c r="C197" s="5" t="s">
        <v>4</v>
      </c>
      <c r="D197" s="51">
        <v>0</v>
      </c>
      <c r="E197" s="45">
        <v>0</v>
      </c>
      <c r="F197" s="45">
        <v>0</v>
      </c>
      <c r="G197" s="92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4.5" customHeight="1">
      <c r="A198" s="85"/>
      <c r="B198" s="87"/>
      <c r="C198" s="5" t="s">
        <v>5</v>
      </c>
      <c r="D198" s="51">
        <v>0</v>
      </c>
      <c r="E198" s="45">
        <v>0</v>
      </c>
      <c r="F198" s="45">
        <v>0</v>
      </c>
      <c r="G198" s="92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1.5" customHeight="1">
      <c r="A199" s="86"/>
      <c r="B199" s="87"/>
      <c r="C199" s="4" t="s">
        <v>7</v>
      </c>
      <c r="D199" s="50">
        <f>D196+D197+D198</f>
        <v>2007192</v>
      </c>
      <c r="E199" s="35">
        <f>E196+E197+E198</f>
        <v>1003596</v>
      </c>
      <c r="F199" s="35">
        <f>F196+F197+F198</f>
        <v>1003596</v>
      </c>
      <c r="G199" s="9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6.25" customHeight="1">
      <c r="A200" s="84" t="s">
        <v>49</v>
      </c>
      <c r="B200" s="87" t="s">
        <v>12</v>
      </c>
      <c r="C200" s="5" t="s">
        <v>3</v>
      </c>
      <c r="D200" s="45">
        <v>0</v>
      </c>
      <c r="E200" s="45">
        <v>0</v>
      </c>
      <c r="F200" s="45">
        <v>0</v>
      </c>
      <c r="G200" s="91" t="s">
        <v>29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4" customHeight="1">
      <c r="A201" s="85"/>
      <c r="B201" s="87"/>
      <c r="C201" s="5" t="s">
        <v>4</v>
      </c>
      <c r="D201" s="43">
        <v>108024.78</v>
      </c>
      <c r="E201" s="43">
        <v>112345.8</v>
      </c>
      <c r="F201" s="43">
        <v>116839.67999999999</v>
      </c>
      <c r="G201" s="92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6" customHeight="1">
      <c r="A202" s="85"/>
      <c r="B202" s="87"/>
      <c r="C202" s="5" t="s">
        <v>5</v>
      </c>
      <c r="D202" s="45">
        <v>0</v>
      </c>
      <c r="E202" s="45">
        <v>0</v>
      </c>
      <c r="F202" s="45">
        <v>0</v>
      </c>
      <c r="G202" s="92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4.5" customHeight="1">
      <c r="A203" s="86"/>
      <c r="B203" s="87"/>
      <c r="C203" s="15" t="s">
        <v>7</v>
      </c>
      <c r="D203" s="58">
        <f>D200+D201+D202</f>
        <v>108024.78</v>
      </c>
      <c r="E203" s="54">
        <f>E200+E201+E202</f>
        <v>112345.8</v>
      </c>
      <c r="F203" s="54">
        <f>F200+F201+F202</f>
        <v>116839.67999999999</v>
      </c>
      <c r="G203" s="9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17.25" customHeight="1">
      <c r="A204" s="84" t="s">
        <v>50</v>
      </c>
      <c r="B204" s="87" t="s">
        <v>12</v>
      </c>
      <c r="C204" s="5" t="s">
        <v>3</v>
      </c>
      <c r="D204" s="51">
        <v>226590</v>
      </c>
      <c r="E204" s="45">
        <v>226590</v>
      </c>
      <c r="F204" s="45">
        <v>226590</v>
      </c>
      <c r="G204" s="91" t="s">
        <v>30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15" customHeight="1">
      <c r="A205" s="85"/>
      <c r="B205" s="87"/>
      <c r="C205" s="5" t="s">
        <v>4</v>
      </c>
      <c r="D205" s="51">
        <v>113295</v>
      </c>
      <c r="E205" s="45">
        <v>113295</v>
      </c>
      <c r="F205" s="45">
        <v>113295</v>
      </c>
      <c r="G205" s="92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2.25" customHeight="1">
      <c r="A206" s="85"/>
      <c r="B206" s="87"/>
      <c r="C206" s="5" t="s">
        <v>5</v>
      </c>
      <c r="D206" s="51">
        <v>0</v>
      </c>
      <c r="E206" s="45">
        <v>0</v>
      </c>
      <c r="F206" s="45">
        <v>0</v>
      </c>
      <c r="G206" s="92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86"/>
      <c r="B207" s="87"/>
      <c r="C207" s="15" t="s">
        <v>7</v>
      </c>
      <c r="D207" s="58">
        <f>D204+D205+D206</f>
        <v>339885</v>
      </c>
      <c r="E207" s="54">
        <f>E204+E205+E206</f>
        <v>339885</v>
      </c>
      <c r="F207" s="54">
        <f>F204+F205+F206</f>
        <v>339885</v>
      </c>
      <c r="G207" s="9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2.5" customHeight="1">
      <c r="A208" s="97" t="s">
        <v>103</v>
      </c>
      <c r="B208" s="96" t="s">
        <v>12</v>
      </c>
      <c r="C208" s="11" t="s">
        <v>3</v>
      </c>
      <c r="D208" s="48">
        <f>D212+D220+D216</f>
        <v>0</v>
      </c>
      <c r="E208" s="48">
        <f t="shared" ref="E208:F208" si="15">E212+E220+E216</f>
        <v>4316342</v>
      </c>
      <c r="F208" s="48">
        <f t="shared" si="15"/>
        <v>1000000</v>
      </c>
      <c r="G208" s="95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80" ht="21.75" customHeight="1">
      <c r="A209" s="98"/>
      <c r="B209" s="96"/>
      <c r="C209" s="11" t="s">
        <v>4</v>
      </c>
      <c r="D209" s="48">
        <f>D213+D221+D217</f>
        <v>10102257</v>
      </c>
      <c r="E209" s="48">
        <f t="shared" ref="E209:F209" si="16">E213+E221+E217</f>
        <v>9553057</v>
      </c>
      <c r="F209" s="48">
        <f t="shared" si="16"/>
        <v>9317400</v>
      </c>
      <c r="G209" s="95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80" ht="33" customHeight="1">
      <c r="A210" s="98"/>
      <c r="B210" s="96"/>
      <c r="C210" s="11" t="s">
        <v>5</v>
      </c>
      <c r="D210" s="48">
        <f>D214+D222+D218</f>
        <v>0</v>
      </c>
      <c r="E210" s="48">
        <f t="shared" ref="E210:F210" si="17">E214+E222+E218</f>
        <v>0</v>
      </c>
      <c r="F210" s="48">
        <f t="shared" si="17"/>
        <v>0</v>
      </c>
      <c r="G210" s="95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80" ht="29.25" customHeight="1">
      <c r="A211" s="99"/>
      <c r="B211" s="96"/>
      <c r="C211" s="13" t="s">
        <v>7</v>
      </c>
      <c r="D211" s="44">
        <f>D208+D209+D210</f>
        <v>10102257</v>
      </c>
      <c r="E211" s="44">
        <f>E208+E209+E210</f>
        <v>13869399</v>
      </c>
      <c r="F211" s="44">
        <f>F208+F209+F210</f>
        <v>10317400</v>
      </c>
      <c r="G211" s="95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80" ht="23.25" customHeight="1">
      <c r="A212" s="84" t="s">
        <v>52</v>
      </c>
      <c r="B212" s="87" t="s">
        <v>90</v>
      </c>
      <c r="C212" s="5" t="s">
        <v>3</v>
      </c>
      <c r="D212" s="51">
        <v>0</v>
      </c>
      <c r="E212" s="51">
        <v>0</v>
      </c>
      <c r="F212" s="51">
        <v>0</v>
      </c>
      <c r="G212" s="75" t="s">
        <v>60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80" ht="23.25" customHeight="1">
      <c r="A213" s="85"/>
      <c r="B213" s="87"/>
      <c r="C213" s="5" t="s">
        <v>4</v>
      </c>
      <c r="D213" s="47">
        <v>8108997</v>
      </c>
      <c r="E213" s="47">
        <v>7420771</v>
      </c>
      <c r="F213" s="47">
        <v>7434731</v>
      </c>
      <c r="G213" s="75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80" ht="35.25" customHeight="1">
      <c r="A214" s="85"/>
      <c r="B214" s="87"/>
      <c r="C214" s="5" t="s">
        <v>5</v>
      </c>
      <c r="D214" s="51">
        <v>0</v>
      </c>
      <c r="E214" s="51">
        <v>0</v>
      </c>
      <c r="F214" s="51">
        <v>0</v>
      </c>
      <c r="G214" s="75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80" ht="29.25" customHeight="1">
      <c r="A215" s="86"/>
      <c r="B215" s="87"/>
      <c r="C215" s="4" t="s">
        <v>7</v>
      </c>
      <c r="D215" s="50">
        <f>D212+D213+D214</f>
        <v>8108997</v>
      </c>
      <c r="E215" s="50">
        <f>E212+E213+E214</f>
        <v>7420771</v>
      </c>
      <c r="F215" s="50">
        <f>F212+F213+F214</f>
        <v>7434731</v>
      </c>
      <c r="G215" s="75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80" ht="29.25" customHeight="1">
      <c r="A216" s="84" t="s">
        <v>113</v>
      </c>
      <c r="B216" s="87" t="s">
        <v>90</v>
      </c>
      <c r="C216" s="31" t="s">
        <v>3</v>
      </c>
      <c r="D216" s="51">
        <v>0</v>
      </c>
      <c r="E216" s="51">
        <v>4316342</v>
      </c>
      <c r="F216" s="51">
        <v>1000000</v>
      </c>
      <c r="G216" s="91" t="s">
        <v>92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80" ht="29.25" customHeight="1">
      <c r="A217" s="85"/>
      <c r="B217" s="87"/>
      <c r="C217" s="31" t="s">
        <v>4</v>
      </c>
      <c r="D217" s="51">
        <f>45161-45161</f>
        <v>0</v>
      </c>
      <c r="E217" s="51">
        <v>324886</v>
      </c>
      <c r="F217" s="51">
        <v>75269</v>
      </c>
      <c r="G217" s="92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80" ht="29.25" customHeight="1">
      <c r="A218" s="85"/>
      <c r="B218" s="87"/>
      <c r="C218" s="31" t="s">
        <v>5</v>
      </c>
      <c r="D218" s="51">
        <v>0</v>
      </c>
      <c r="E218" s="51">
        <v>0</v>
      </c>
      <c r="F218" s="51">
        <v>0</v>
      </c>
      <c r="G218" s="92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80" ht="29.25" customHeight="1">
      <c r="A219" s="86"/>
      <c r="B219" s="87"/>
      <c r="C219" s="4" t="s">
        <v>7</v>
      </c>
      <c r="D219" s="50">
        <f>D216+D217+D218</f>
        <v>0</v>
      </c>
      <c r="E219" s="50">
        <f>E216+E217+E218</f>
        <v>4641228</v>
      </c>
      <c r="F219" s="50">
        <f>F216+F217+F218</f>
        <v>1075269</v>
      </c>
      <c r="G219" s="9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80" ht="24" customHeight="1">
      <c r="A220" s="84" t="s">
        <v>53</v>
      </c>
      <c r="B220" s="87" t="s">
        <v>66</v>
      </c>
      <c r="C220" s="5" t="s">
        <v>3</v>
      </c>
      <c r="D220" s="51">
        <v>0</v>
      </c>
      <c r="E220" s="51">
        <v>0</v>
      </c>
      <c r="F220" s="51">
        <v>0</v>
      </c>
      <c r="G220" s="75" t="s">
        <v>61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80" ht="23.25" customHeight="1">
      <c r="A221" s="85"/>
      <c r="B221" s="87"/>
      <c r="C221" s="5" t="s">
        <v>4</v>
      </c>
      <c r="D221" s="47">
        <v>1993260</v>
      </c>
      <c r="E221" s="47">
        <v>1807400</v>
      </c>
      <c r="F221" s="47">
        <v>1807400</v>
      </c>
      <c r="G221" s="75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80" ht="29.25" customHeight="1">
      <c r="A222" s="85"/>
      <c r="B222" s="87"/>
      <c r="C222" s="5" t="s">
        <v>5</v>
      </c>
      <c r="D222" s="51">
        <v>0</v>
      </c>
      <c r="E222" s="51">
        <v>0</v>
      </c>
      <c r="F222" s="51">
        <v>0</v>
      </c>
      <c r="G222" s="75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80" ht="29.25" customHeight="1">
      <c r="A223" s="86"/>
      <c r="B223" s="87"/>
      <c r="C223" s="4" t="s">
        <v>7</v>
      </c>
      <c r="D223" s="50">
        <f>D220+D221+D222</f>
        <v>1993260</v>
      </c>
      <c r="E223" s="50">
        <f>E220+E221+E222</f>
        <v>1807400</v>
      </c>
      <c r="F223" s="50">
        <f>F220+F221+F222</f>
        <v>1807400</v>
      </c>
      <c r="G223" s="75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80" s="16" customFormat="1" ht="21" customHeight="1">
      <c r="A224" s="107" t="s">
        <v>104</v>
      </c>
      <c r="B224" s="96"/>
      <c r="C224" s="11" t="s">
        <v>3</v>
      </c>
      <c r="D224" s="66">
        <f t="shared" ref="D224:F226" si="18">D228+D232</f>
        <v>0</v>
      </c>
      <c r="E224" s="66">
        <f t="shared" si="18"/>
        <v>0</v>
      </c>
      <c r="F224" s="66">
        <f t="shared" si="18"/>
        <v>0</v>
      </c>
      <c r="G224" s="95"/>
      <c r="H224" s="20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21"/>
      <c r="BG224" s="21"/>
      <c r="BH224" s="21"/>
      <c r="BI224" s="21"/>
      <c r="BJ224" s="21"/>
      <c r="BK224" s="21"/>
      <c r="BL224" s="21"/>
      <c r="BM224" s="21"/>
      <c r="BN224" s="21"/>
      <c r="BO224" s="21"/>
      <c r="BP224" s="21"/>
      <c r="BQ224" s="21"/>
      <c r="BR224" s="21"/>
      <c r="BS224" s="21"/>
      <c r="BT224" s="21"/>
      <c r="BU224" s="21"/>
      <c r="BV224" s="21"/>
      <c r="BW224" s="21"/>
      <c r="BX224" s="21"/>
      <c r="BY224" s="21"/>
      <c r="BZ224" s="21"/>
      <c r="CA224" s="21"/>
      <c r="CB224" s="21"/>
    </row>
    <row r="225" spans="1:80" s="16" customFormat="1" ht="19.5" customHeight="1">
      <c r="A225" s="107"/>
      <c r="B225" s="96"/>
      <c r="C225" s="11" t="s">
        <v>4</v>
      </c>
      <c r="D225" s="66">
        <f t="shared" si="18"/>
        <v>15333470.279999999</v>
      </c>
      <c r="E225" s="66">
        <f t="shared" si="18"/>
        <v>14611667</v>
      </c>
      <c r="F225" s="66">
        <f t="shared" si="18"/>
        <v>14611667</v>
      </c>
      <c r="G225" s="95"/>
      <c r="H225" s="20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21"/>
      <c r="BG225" s="21"/>
      <c r="BH225" s="21"/>
      <c r="BI225" s="21"/>
      <c r="BJ225" s="21"/>
      <c r="BK225" s="21"/>
      <c r="BL225" s="21"/>
      <c r="BM225" s="21"/>
      <c r="BN225" s="21"/>
      <c r="BO225" s="21"/>
      <c r="BP225" s="21"/>
      <c r="BQ225" s="21"/>
      <c r="BR225" s="21"/>
      <c r="BS225" s="21"/>
      <c r="BT225" s="21"/>
      <c r="BU225" s="21"/>
      <c r="BV225" s="21"/>
      <c r="BW225" s="21"/>
      <c r="BX225" s="21"/>
      <c r="BY225" s="21"/>
      <c r="BZ225" s="21"/>
      <c r="CA225" s="21"/>
      <c r="CB225" s="21"/>
    </row>
    <row r="226" spans="1:80" s="16" customFormat="1" ht="32.25" customHeight="1">
      <c r="A226" s="107"/>
      <c r="B226" s="96"/>
      <c r="C226" s="11" t="s">
        <v>5</v>
      </c>
      <c r="D226" s="66">
        <f t="shared" si="18"/>
        <v>0</v>
      </c>
      <c r="E226" s="66">
        <f t="shared" si="18"/>
        <v>0</v>
      </c>
      <c r="F226" s="66">
        <f t="shared" si="18"/>
        <v>0</v>
      </c>
      <c r="G226" s="95"/>
      <c r="H226" s="20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21"/>
      <c r="BG226" s="21"/>
      <c r="BH226" s="21"/>
      <c r="BI226" s="21"/>
      <c r="BJ226" s="21"/>
      <c r="BK226" s="21"/>
      <c r="BL226" s="21"/>
      <c r="BM226" s="21"/>
      <c r="BN226" s="21"/>
      <c r="BO226" s="21"/>
      <c r="BP226" s="21"/>
      <c r="BQ226" s="21"/>
      <c r="BR226" s="21"/>
      <c r="BS226" s="21"/>
      <c r="BT226" s="21"/>
      <c r="BU226" s="21"/>
      <c r="BV226" s="21"/>
      <c r="BW226" s="21"/>
      <c r="BX226" s="21"/>
      <c r="BY226" s="21"/>
      <c r="BZ226" s="21"/>
      <c r="CA226" s="21"/>
      <c r="CB226" s="21"/>
    </row>
    <row r="227" spans="1:80" s="16" customFormat="1" ht="29.25" customHeight="1">
      <c r="A227" s="107"/>
      <c r="B227" s="96"/>
      <c r="C227" s="13" t="s">
        <v>7</v>
      </c>
      <c r="D227" s="49">
        <f>D224+D225+D226</f>
        <v>15333470.279999999</v>
      </c>
      <c r="E227" s="49">
        <f>E224+E225+E226</f>
        <v>14611667</v>
      </c>
      <c r="F227" s="49">
        <f>F224+F225+F226</f>
        <v>14611667</v>
      </c>
      <c r="G227" s="95"/>
      <c r="H227" s="20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21"/>
      <c r="BG227" s="21"/>
      <c r="BH227" s="21"/>
      <c r="BI227" s="21"/>
      <c r="BJ227" s="21"/>
      <c r="BK227" s="21"/>
      <c r="BL227" s="21"/>
      <c r="BM227" s="21"/>
      <c r="BN227" s="21"/>
      <c r="BO227" s="21"/>
      <c r="BP227" s="21"/>
      <c r="BQ227" s="21"/>
      <c r="BR227" s="21"/>
      <c r="BS227" s="21"/>
      <c r="BT227" s="21"/>
      <c r="BU227" s="21"/>
      <c r="BV227" s="21"/>
      <c r="BW227" s="21"/>
      <c r="BX227" s="21"/>
      <c r="BY227" s="21"/>
      <c r="BZ227" s="21"/>
      <c r="CA227" s="21"/>
      <c r="CB227" s="21"/>
    </row>
    <row r="228" spans="1:80" ht="17.25" customHeight="1">
      <c r="A228" s="84" t="s">
        <v>91</v>
      </c>
      <c r="B228" s="78" t="s">
        <v>51</v>
      </c>
      <c r="C228" s="10" t="s">
        <v>3</v>
      </c>
      <c r="D228" s="67">
        <v>0</v>
      </c>
      <c r="E228" s="67">
        <v>0</v>
      </c>
      <c r="F228" s="67">
        <v>0</v>
      </c>
      <c r="G228" s="75" t="s">
        <v>35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80" ht="21.75" customHeight="1">
      <c r="A229" s="85"/>
      <c r="B229" s="79"/>
      <c r="C229" s="5" t="s">
        <v>4</v>
      </c>
      <c r="D229" s="51">
        <v>15098470.279999999</v>
      </c>
      <c r="E229" s="51">
        <v>14611667</v>
      </c>
      <c r="F229" s="51">
        <v>14611667</v>
      </c>
      <c r="G229" s="75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80" ht="30.75" customHeight="1">
      <c r="A230" s="85"/>
      <c r="B230" s="79"/>
      <c r="C230" s="5" t="s">
        <v>5</v>
      </c>
      <c r="D230" s="51">
        <v>0</v>
      </c>
      <c r="E230" s="51">
        <v>0</v>
      </c>
      <c r="F230" s="51">
        <v>0</v>
      </c>
      <c r="G230" s="75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80" ht="29.25" customHeight="1">
      <c r="A231" s="86"/>
      <c r="B231" s="80"/>
      <c r="C231" s="15" t="s">
        <v>7</v>
      </c>
      <c r="D231" s="58">
        <f>D228+D229+D230</f>
        <v>15098470.279999999</v>
      </c>
      <c r="E231" s="58">
        <f>E228+E229+E230</f>
        <v>14611667</v>
      </c>
      <c r="F231" s="58">
        <f>F228+F229+F230</f>
        <v>14611667</v>
      </c>
      <c r="G231" s="75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80" ht="19.5" customHeight="1">
      <c r="A232" s="84" t="s">
        <v>85</v>
      </c>
      <c r="B232" s="78" t="s">
        <v>51</v>
      </c>
      <c r="C232" s="5" t="s">
        <v>3</v>
      </c>
      <c r="D232" s="51">
        <v>0</v>
      </c>
      <c r="E232" s="51">
        <v>0</v>
      </c>
      <c r="F232" s="51">
        <v>0</v>
      </c>
      <c r="G232" s="75" t="s">
        <v>35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80" ht="22.5" customHeight="1">
      <c r="A233" s="85"/>
      <c r="B233" s="79"/>
      <c r="C233" s="5" t="s">
        <v>4</v>
      </c>
      <c r="D233" s="51">
        <v>235000</v>
      </c>
      <c r="E233" s="51">
        <v>0</v>
      </c>
      <c r="F233" s="51">
        <v>0</v>
      </c>
      <c r="G233" s="75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80" ht="32.25" customHeight="1">
      <c r="A234" s="85"/>
      <c r="B234" s="79"/>
      <c r="C234" s="5" t="s">
        <v>5</v>
      </c>
      <c r="D234" s="51">
        <v>0</v>
      </c>
      <c r="E234" s="51">
        <v>0</v>
      </c>
      <c r="F234" s="51">
        <v>0</v>
      </c>
      <c r="G234" s="75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80" ht="29.25" customHeight="1">
      <c r="A235" s="86"/>
      <c r="B235" s="80"/>
      <c r="C235" s="15" t="s">
        <v>7</v>
      </c>
      <c r="D235" s="58">
        <f>D232+D233+D234</f>
        <v>235000</v>
      </c>
      <c r="E235" s="58">
        <f>E232+E233+E234</f>
        <v>0</v>
      </c>
      <c r="F235" s="58">
        <f>F232+F233+F234</f>
        <v>0</v>
      </c>
      <c r="G235" s="75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80" ht="30" customHeight="1">
      <c r="A236" s="76" t="s">
        <v>94</v>
      </c>
      <c r="B236" s="78"/>
      <c r="C236" s="41" t="s">
        <v>95</v>
      </c>
      <c r="D236" s="74">
        <f>D240</f>
        <v>0</v>
      </c>
      <c r="E236" s="74">
        <f t="shared" ref="E236:F238" si="19">E240</f>
        <v>0</v>
      </c>
      <c r="F236" s="74">
        <f t="shared" si="19"/>
        <v>7920000</v>
      </c>
      <c r="G236" s="81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80" ht="20.25" customHeight="1">
      <c r="A237" s="77"/>
      <c r="B237" s="79"/>
      <c r="C237" s="41" t="s">
        <v>4</v>
      </c>
      <c r="D237" s="74">
        <f>D241</f>
        <v>0</v>
      </c>
      <c r="E237" s="74">
        <f t="shared" si="19"/>
        <v>0</v>
      </c>
      <c r="F237" s="74">
        <f t="shared" si="19"/>
        <v>80000</v>
      </c>
      <c r="G237" s="82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80" ht="29.25" customHeight="1">
      <c r="A238" s="77"/>
      <c r="B238" s="79"/>
      <c r="C238" s="41" t="s">
        <v>5</v>
      </c>
      <c r="D238" s="74">
        <f>D242</f>
        <v>0</v>
      </c>
      <c r="E238" s="74">
        <f t="shared" si="19"/>
        <v>0</v>
      </c>
      <c r="F238" s="74">
        <f t="shared" si="19"/>
        <v>0</v>
      </c>
      <c r="G238" s="82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80" ht="29.25" customHeight="1">
      <c r="A239" s="77"/>
      <c r="B239" s="80"/>
      <c r="C239" s="13" t="s">
        <v>7</v>
      </c>
      <c r="D239" s="74">
        <f>SUM(D236:D238)</f>
        <v>0</v>
      </c>
      <c r="E239" s="74">
        <f t="shared" ref="E239:F239" si="20">SUM(E236:E238)</f>
        <v>0</v>
      </c>
      <c r="F239" s="74">
        <f t="shared" si="20"/>
        <v>8000000</v>
      </c>
      <c r="G239" s="8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80" ht="29.25" customHeight="1">
      <c r="A240" s="84" t="s">
        <v>109</v>
      </c>
      <c r="B240" s="78" t="s">
        <v>12</v>
      </c>
      <c r="C240" s="39" t="s">
        <v>95</v>
      </c>
      <c r="D240" s="68">
        <v>0</v>
      </c>
      <c r="E240" s="68">
        <v>0</v>
      </c>
      <c r="F240" s="68">
        <v>7920000</v>
      </c>
      <c r="G240" s="91" t="s">
        <v>121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3.25" customHeight="1">
      <c r="A241" s="85"/>
      <c r="B241" s="79"/>
      <c r="C241" s="39" t="s">
        <v>4</v>
      </c>
      <c r="D241" s="68">
        <v>0</v>
      </c>
      <c r="E241" s="68">
        <v>0</v>
      </c>
      <c r="F241" s="68">
        <v>80000</v>
      </c>
      <c r="G241" s="92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29.25" customHeight="1">
      <c r="A242" s="85"/>
      <c r="B242" s="79"/>
      <c r="C242" s="39" t="s">
        <v>5</v>
      </c>
      <c r="D242" s="68">
        <v>0</v>
      </c>
      <c r="E242" s="68">
        <v>0</v>
      </c>
      <c r="F242" s="68">
        <v>0</v>
      </c>
      <c r="G242" s="92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29.25" customHeight="1">
      <c r="A243" s="86"/>
      <c r="B243" s="80"/>
      <c r="C243" s="15" t="s">
        <v>7</v>
      </c>
      <c r="D243" s="58">
        <f>D240+D241+D242</f>
        <v>0</v>
      </c>
      <c r="E243" s="58">
        <f t="shared" ref="E243:F243" si="21">E240+E241+E242</f>
        <v>0</v>
      </c>
      <c r="F243" s="58">
        <f t="shared" si="21"/>
        <v>8000000</v>
      </c>
      <c r="G243" s="9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s="17" customFormat="1">
      <c r="A244" s="103" t="s">
        <v>10</v>
      </c>
      <c r="B244" s="106"/>
      <c r="C244" s="40" t="s">
        <v>3</v>
      </c>
      <c r="D244" s="69">
        <f t="shared" ref="D244:F245" si="22">D8+D60+D72+D112+D180+D208+D224+D236</f>
        <v>119489359.83000001</v>
      </c>
      <c r="E244" s="69">
        <f t="shared" si="22"/>
        <v>108832412.2</v>
      </c>
      <c r="F244" s="69">
        <f t="shared" si="22"/>
        <v>109950761.2</v>
      </c>
      <c r="G244" s="100"/>
    </row>
    <row r="245" spans="1:36" s="17" customFormat="1">
      <c r="A245" s="104"/>
      <c r="B245" s="106"/>
      <c r="C245" s="40" t="s">
        <v>4</v>
      </c>
      <c r="D245" s="69">
        <f t="shared" si="22"/>
        <v>121652558.65000001</v>
      </c>
      <c r="E245" s="69">
        <f t="shared" si="22"/>
        <v>109490920.92999999</v>
      </c>
      <c r="F245" s="69">
        <f t="shared" si="22"/>
        <v>108833808.58</v>
      </c>
      <c r="G245" s="101"/>
    </row>
    <row r="246" spans="1:36" s="17" customFormat="1" ht="31.5">
      <c r="A246" s="104"/>
      <c r="B246" s="106"/>
      <c r="C246" s="18" t="s">
        <v>5</v>
      </c>
      <c r="D246" s="70">
        <f>D10+D62+D74+D182+D210+D226+D238</f>
        <v>0</v>
      </c>
      <c r="E246" s="70">
        <f>E10+E62+E74+E182+E210+E226+E238</f>
        <v>0</v>
      </c>
      <c r="F246" s="70">
        <f>F10+F62+F74+F182+F210+F226+F238</f>
        <v>0</v>
      </c>
      <c r="G246" s="101"/>
    </row>
    <row r="247" spans="1:36" s="17" customFormat="1" ht="27.75" customHeight="1">
      <c r="A247" s="105"/>
      <c r="B247" s="106"/>
      <c r="C247" s="19" t="s">
        <v>17</v>
      </c>
      <c r="D247" s="55">
        <f>D244+D245+D246</f>
        <v>241141918.48000002</v>
      </c>
      <c r="E247" s="55">
        <f t="shared" ref="E247:F247" si="23">E244+E245+E246</f>
        <v>218323333.13</v>
      </c>
      <c r="F247" s="55">
        <f t="shared" si="23"/>
        <v>218784569.78</v>
      </c>
      <c r="G247" s="102"/>
    </row>
    <row r="251" spans="1:36">
      <c r="D251" s="9"/>
      <c r="E251" s="9"/>
      <c r="F251" s="9"/>
    </row>
  </sheetData>
  <mergeCells count="189">
    <mergeCell ref="B56:B59"/>
    <mergeCell ref="G56:G59"/>
    <mergeCell ref="B32:B35"/>
    <mergeCell ref="G40:G43"/>
    <mergeCell ref="A84:A87"/>
    <mergeCell ref="B80:B83"/>
    <mergeCell ref="B88:B91"/>
    <mergeCell ref="B92:B95"/>
    <mergeCell ref="G48:G51"/>
    <mergeCell ref="G60:G63"/>
    <mergeCell ref="G64:G67"/>
    <mergeCell ref="B64:B67"/>
    <mergeCell ref="G52:G55"/>
    <mergeCell ref="A68:A71"/>
    <mergeCell ref="B68:B71"/>
    <mergeCell ref="G68:G71"/>
    <mergeCell ref="A44:A47"/>
    <mergeCell ref="A60:A63"/>
    <mergeCell ref="B48:B51"/>
    <mergeCell ref="B44:B47"/>
    <mergeCell ref="A64:A67"/>
    <mergeCell ref="A48:A51"/>
    <mergeCell ref="G72:G75"/>
    <mergeCell ref="G80:G83"/>
    <mergeCell ref="G88:G91"/>
    <mergeCell ref="G20:G23"/>
    <mergeCell ref="B6:B7"/>
    <mergeCell ref="G24:G27"/>
    <mergeCell ref="G44:G47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A56:A59"/>
    <mergeCell ref="G28:G31"/>
    <mergeCell ref="G36:G39"/>
    <mergeCell ref="G32:G3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A72:A75"/>
    <mergeCell ref="A112:A115"/>
    <mergeCell ref="A96:A99"/>
    <mergeCell ref="A52:A55"/>
    <mergeCell ref="B52:B55"/>
    <mergeCell ref="B140:B143"/>
    <mergeCell ref="B144:B147"/>
    <mergeCell ref="B60:B63"/>
    <mergeCell ref="B96:B99"/>
    <mergeCell ref="A88:A91"/>
    <mergeCell ref="A136:A139"/>
    <mergeCell ref="A100:A103"/>
    <mergeCell ref="B100:B103"/>
    <mergeCell ref="A80:A83"/>
    <mergeCell ref="B132:B135"/>
    <mergeCell ref="A124:A127"/>
    <mergeCell ref="A108:A111"/>
    <mergeCell ref="B108:B111"/>
    <mergeCell ref="A104:A107"/>
    <mergeCell ref="B72:B75"/>
    <mergeCell ref="B128:B131"/>
    <mergeCell ref="A76:A79"/>
    <mergeCell ref="B124:B127"/>
    <mergeCell ref="B76:B79"/>
    <mergeCell ref="G196:G199"/>
    <mergeCell ref="B156:B159"/>
    <mergeCell ref="B136:B139"/>
    <mergeCell ref="G136:G139"/>
    <mergeCell ref="G164:G167"/>
    <mergeCell ref="G160:G163"/>
    <mergeCell ref="B164:B167"/>
    <mergeCell ref="B148:B151"/>
    <mergeCell ref="B188:B191"/>
    <mergeCell ref="B184:B187"/>
    <mergeCell ref="B180:B183"/>
    <mergeCell ref="B168:B171"/>
    <mergeCell ref="G168:G171"/>
    <mergeCell ref="G172:G175"/>
    <mergeCell ref="B176:B179"/>
    <mergeCell ref="G176:G179"/>
    <mergeCell ref="B112:B115"/>
    <mergeCell ref="G128:G131"/>
    <mergeCell ref="B84:B87"/>
    <mergeCell ref="G108:G111"/>
    <mergeCell ref="A188:A191"/>
    <mergeCell ref="A184:A187"/>
    <mergeCell ref="G132:G135"/>
    <mergeCell ref="A180:A183"/>
    <mergeCell ref="A168:A171"/>
    <mergeCell ref="A172:A175"/>
    <mergeCell ref="A92:A95"/>
    <mergeCell ref="A176:A179"/>
    <mergeCell ref="A120:A123"/>
    <mergeCell ref="B120:B123"/>
    <mergeCell ref="G120:G123"/>
    <mergeCell ref="A116:A119"/>
    <mergeCell ref="B116:B119"/>
    <mergeCell ref="G116:G119"/>
    <mergeCell ref="G84:G87"/>
    <mergeCell ref="G244:G247"/>
    <mergeCell ref="G220:G223"/>
    <mergeCell ref="G200:G203"/>
    <mergeCell ref="B196:B199"/>
    <mergeCell ref="G156:G159"/>
    <mergeCell ref="G140:G143"/>
    <mergeCell ref="G144:G147"/>
    <mergeCell ref="A140:A143"/>
    <mergeCell ref="A144:A147"/>
    <mergeCell ref="A164:A167"/>
    <mergeCell ref="A148:A151"/>
    <mergeCell ref="A244:A247"/>
    <mergeCell ref="B244:B247"/>
    <mergeCell ref="A224:A227"/>
    <mergeCell ref="B224:B227"/>
    <mergeCell ref="G180:G183"/>
    <mergeCell ref="A200:A203"/>
    <mergeCell ref="B220:B223"/>
    <mergeCell ref="G232:G235"/>
    <mergeCell ref="G228:G231"/>
    <mergeCell ref="G192:G195"/>
    <mergeCell ref="G188:G191"/>
    <mergeCell ref="G184:G187"/>
    <mergeCell ref="B192:B195"/>
    <mergeCell ref="A240:A243"/>
    <mergeCell ref="B240:B243"/>
    <mergeCell ref="G240:G243"/>
    <mergeCell ref="B204:B207"/>
    <mergeCell ref="B212:B215"/>
    <mergeCell ref="G204:G207"/>
    <mergeCell ref="B228:B231"/>
    <mergeCell ref="A232:A235"/>
    <mergeCell ref="B232:B235"/>
    <mergeCell ref="G224:G227"/>
    <mergeCell ref="A228:A231"/>
    <mergeCell ref="A220:A223"/>
    <mergeCell ref="A216:A219"/>
    <mergeCell ref="B216:B219"/>
    <mergeCell ref="G216:G219"/>
    <mergeCell ref="G212:G215"/>
    <mergeCell ref="G208:G211"/>
    <mergeCell ref="A212:A215"/>
    <mergeCell ref="A204:A207"/>
    <mergeCell ref="B208:B211"/>
    <mergeCell ref="A208:A211"/>
    <mergeCell ref="G76:G79"/>
    <mergeCell ref="A236:A239"/>
    <mergeCell ref="B236:B239"/>
    <mergeCell ref="G236:G239"/>
    <mergeCell ref="A132:A135"/>
    <mergeCell ref="B200:B203"/>
    <mergeCell ref="G152:G155"/>
    <mergeCell ref="A152:A155"/>
    <mergeCell ref="B172:B175"/>
    <mergeCell ref="B160:B163"/>
    <mergeCell ref="A192:A195"/>
    <mergeCell ref="A196:A199"/>
    <mergeCell ref="B152:B155"/>
    <mergeCell ref="A156:A159"/>
    <mergeCell ref="G96:G99"/>
    <mergeCell ref="G92:G95"/>
    <mergeCell ref="G148:G151"/>
    <mergeCell ref="A128:A131"/>
    <mergeCell ref="A160:A163"/>
    <mergeCell ref="G104:G107"/>
    <mergeCell ref="B104:B107"/>
    <mergeCell ref="G100:G103"/>
    <mergeCell ref="G112:G115"/>
    <mergeCell ref="G124:G127"/>
  </mergeCells>
  <phoneticPr fontId="0" type="noConversion"/>
  <pageMargins left="0.25" right="0" top="0.12" bottom="0.35433070866141736" header="0.11811023622047245" footer="0.11811023622047245"/>
  <pageSetup paperSize="9" scale="6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2019-10-07T12:36:59Z</cp:lastPrinted>
  <dcterms:created xsi:type="dcterms:W3CDTF">2011-06-15T13:58:56Z</dcterms:created>
  <dcterms:modified xsi:type="dcterms:W3CDTF">2020-05-20T12:00:28Z</dcterms:modified>
</cp:coreProperties>
</file>