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8'!$A$1:$G$243</definedName>
  </definedNames>
  <calcPr calcId="125725"/>
</workbook>
</file>

<file path=xl/calcChain.xml><?xml version="1.0" encoding="utf-8"?>
<calcChain xmlns="http://schemas.openxmlformats.org/spreadsheetml/2006/main">
  <c r="G24" i="1"/>
  <c r="G27"/>
  <c r="G28"/>
  <c r="G31"/>
  <c r="G32"/>
  <c r="G35"/>
  <c r="G37"/>
  <c r="G39"/>
  <c r="G40"/>
  <c r="G41"/>
  <c r="G43"/>
  <c r="G45"/>
  <c r="G47"/>
  <c r="G48"/>
  <c r="G49"/>
  <c r="G51"/>
  <c r="G53"/>
  <c r="G55"/>
  <c r="G56"/>
  <c r="G57"/>
  <c r="G59"/>
  <c r="G61"/>
  <c r="G63"/>
  <c r="G64"/>
  <c r="G65"/>
  <c r="G67"/>
  <c r="G68"/>
  <c r="G69"/>
  <c r="G71"/>
  <c r="G72"/>
  <c r="G73"/>
  <c r="G75"/>
  <c r="G77"/>
  <c r="G79"/>
  <c r="G81"/>
  <c r="G83"/>
  <c r="G85"/>
  <c r="G87"/>
  <c r="G89"/>
  <c r="G91"/>
  <c r="G93"/>
  <c r="G95"/>
  <c r="G97"/>
  <c r="G99"/>
  <c r="G101"/>
  <c r="G103"/>
  <c r="G104"/>
  <c r="G105"/>
  <c r="G107"/>
  <c r="G108"/>
  <c r="G109"/>
  <c r="G111"/>
  <c r="G112"/>
  <c r="G113"/>
  <c r="G115"/>
  <c r="G116"/>
  <c r="G117"/>
  <c r="G119"/>
  <c r="G120"/>
  <c r="G121"/>
  <c r="G123"/>
  <c r="G124"/>
  <c r="G125"/>
  <c r="G127"/>
  <c r="G129"/>
  <c r="G131"/>
  <c r="G132"/>
  <c r="G135"/>
  <c r="G136"/>
  <c r="G137"/>
  <c r="G139"/>
  <c r="G140"/>
  <c r="G143"/>
  <c r="G149"/>
  <c r="G151"/>
  <c r="G153"/>
  <c r="G155"/>
  <c r="G156"/>
  <c r="G159"/>
  <c r="G161"/>
  <c r="G163"/>
  <c r="G168"/>
  <c r="G169"/>
  <c r="G171"/>
  <c r="G172"/>
  <c r="G173"/>
  <c r="G175"/>
  <c r="G176"/>
  <c r="G177"/>
  <c r="G179"/>
  <c r="G181"/>
  <c r="G183"/>
  <c r="G184"/>
  <c r="G187"/>
  <c r="G188"/>
  <c r="G189"/>
  <c r="G191"/>
  <c r="G192"/>
  <c r="G195"/>
  <c r="G197"/>
  <c r="G199"/>
  <c r="G200"/>
  <c r="G201"/>
  <c r="G203"/>
  <c r="G205"/>
  <c r="G207"/>
  <c r="G209"/>
  <c r="G211"/>
  <c r="G217"/>
  <c r="G219"/>
  <c r="G221"/>
  <c r="G223"/>
  <c r="G225"/>
  <c r="G227"/>
  <c r="G229"/>
  <c r="G231"/>
  <c r="G240"/>
  <c r="G241"/>
  <c r="G243"/>
  <c r="G19"/>
  <c r="G20"/>
  <c r="G23"/>
  <c r="G17"/>
  <c r="G13"/>
  <c r="G15"/>
  <c r="G9" l="1"/>
  <c r="G11"/>
  <c r="G8"/>
  <c r="E8"/>
  <c r="E9" l="1"/>
  <c r="F9"/>
  <c r="E173" l="1"/>
  <c r="E169"/>
  <c r="F109"/>
  <c r="E109"/>
  <c r="F108"/>
  <c r="E108"/>
  <c r="D108"/>
  <c r="F119"/>
  <c r="E119"/>
  <c r="D119"/>
  <c r="F115"/>
  <c r="E115"/>
  <c r="D115"/>
  <c r="D109"/>
  <c r="F69" l="1"/>
  <c r="E69"/>
  <c r="F68"/>
  <c r="E68"/>
  <c r="D69"/>
  <c r="D68"/>
  <c r="D8" l="1"/>
  <c r="E175" l="1"/>
  <c r="F175"/>
  <c r="D175"/>
  <c r="E177" l="1"/>
  <c r="F177"/>
  <c r="D177"/>
  <c r="E239"/>
  <c r="F239"/>
  <c r="D239"/>
  <c r="D103"/>
  <c r="E70"/>
  <c r="F70"/>
  <c r="D70"/>
  <c r="F75"/>
  <c r="E75"/>
  <c r="D75"/>
  <c r="F234" l="1"/>
  <c r="E234"/>
  <c r="D234"/>
  <c r="F233"/>
  <c r="E233"/>
  <c r="D233"/>
  <c r="F232"/>
  <c r="E232"/>
  <c r="D232"/>
  <c r="D235" l="1"/>
  <c r="F235"/>
  <c r="E235"/>
  <c r="E107" l="1"/>
  <c r="F107"/>
  <c r="D107"/>
  <c r="E167" l="1"/>
  <c r="F167"/>
  <c r="D167"/>
  <c r="E171"/>
  <c r="F171"/>
  <c r="D171"/>
  <c r="E204"/>
  <c r="F204"/>
  <c r="E205"/>
  <c r="F205"/>
  <c r="E206"/>
  <c r="F206"/>
  <c r="D206"/>
  <c r="D205"/>
  <c r="D204"/>
  <c r="F215"/>
  <c r="E215"/>
  <c r="D215"/>
  <c r="F221" l="1"/>
  <c r="E221"/>
  <c r="D221"/>
  <c r="D220"/>
  <c r="E58"/>
  <c r="F58"/>
  <c r="D58"/>
  <c r="E57"/>
  <c r="F57"/>
  <c r="D57"/>
  <c r="E56"/>
  <c r="F56"/>
  <c r="D56"/>
  <c r="D67"/>
  <c r="E67"/>
  <c r="F67"/>
  <c r="D9"/>
  <c r="D63" l="1"/>
  <c r="E151" l="1"/>
  <c r="F151"/>
  <c r="D151"/>
  <c r="E99"/>
  <c r="F99"/>
  <c r="D99"/>
  <c r="D10"/>
  <c r="E55"/>
  <c r="F55"/>
  <c r="D55"/>
  <c r="F110" l="1"/>
  <c r="F111" s="1"/>
  <c r="E110"/>
  <c r="E111" s="1"/>
  <c r="D110"/>
  <c r="D241"/>
  <c r="F10" l="1"/>
  <c r="F241"/>
  <c r="F8"/>
  <c r="E10"/>
  <c r="E241"/>
  <c r="F11" l="1"/>
  <c r="E11"/>
  <c r="F131"/>
  <c r="E131"/>
  <c r="D131"/>
  <c r="F127"/>
  <c r="E127"/>
  <c r="D127"/>
  <c r="F163"/>
  <c r="E163"/>
  <c r="D163"/>
  <c r="F159"/>
  <c r="E159"/>
  <c r="D159"/>
  <c r="F155"/>
  <c r="E155"/>
  <c r="D155"/>
  <c r="F147"/>
  <c r="E147"/>
  <c r="D147"/>
  <c r="F143"/>
  <c r="E143"/>
  <c r="D143"/>
  <c r="F139"/>
  <c r="E139"/>
  <c r="D139"/>
  <c r="F135"/>
  <c r="E135"/>
  <c r="D135"/>
  <c r="F103"/>
  <c r="E103"/>
  <c r="F91"/>
  <c r="E91"/>
  <c r="D91"/>
  <c r="F95"/>
  <c r="E95"/>
  <c r="D95"/>
  <c r="E47"/>
  <c r="F47"/>
  <c r="D47"/>
  <c r="F43"/>
  <c r="E43"/>
  <c r="D43"/>
  <c r="F27"/>
  <c r="E27"/>
  <c r="D27"/>
  <c r="F35"/>
  <c r="E35"/>
  <c r="D35"/>
  <c r="E15"/>
  <c r="F15"/>
  <c r="E19"/>
  <c r="F19"/>
  <c r="E23"/>
  <c r="F23"/>
  <c r="E31"/>
  <c r="F31"/>
  <c r="E39"/>
  <c r="F39"/>
  <c r="E51"/>
  <c r="F51"/>
  <c r="E63"/>
  <c r="F63"/>
  <c r="E79"/>
  <c r="F79"/>
  <c r="E83"/>
  <c r="F83"/>
  <c r="E87"/>
  <c r="F87"/>
  <c r="E123"/>
  <c r="F123"/>
  <c r="E176"/>
  <c r="F176"/>
  <c r="E178"/>
  <c r="F178"/>
  <c r="E183"/>
  <c r="F183"/>
  <c r="E187"/>
  <c r="F187"/>
  <c r="E195"/>
  <c r="F195"/>
  <c r="E199"/>
  <c r="F199"/>
  <c r="E203"/>
  <c r="F203"/>
  <c r="E211"/>
  <c r="F211"/>
  <c r="E219"/>
  <c r="F219"/>
  <c r="E220"/>
  <c r="F220"/>
  <c r="E222"/>
  <c r="F222"/>
  <c r="E227"/>
  <c r="F227"/>
  <c r="E231"/>
  <c r="F231"/>
  <c r="D83"/>
  <c r="D176"/>
  <c r="D240" s="1"/>
  <c r="D123"/>
  <c r="D178"/>
  <c r="D31"/>
  <c r="D51"/>
  <c r="D222"/>
  <c r="D231"/>
  <c r="D219"/>
  <c r="D211"/>
  <c r="D203"/>
  <c r="D199"/>
  <c r="D187"/>
  <c r="D39"/>
  <c r="D23"/>
  <c r="D183"/>
  <c r="D87"/>
  <c r="D79"/>
  <c r="D19"/>
  <c r="D15"/>
  <c r="D195"/>
  <c r="D227"/>
  <c r="D191"/>
  <c r="E191"/>
  <c r="F191"/>
  <c r="D242" l="1"/>
  <c r="E242"/>
  <c r="F242"/>
  <c r="E240"/>
  <c r="E243" s="1"/>
  <c r="D243"/>
  <c r="F240"/>
  <c r="F179"/>
  <c r="E207"/>
  <c r="E179"/>
  <c r="E71"/>
  <c r="E59"/>
  <c r="E223"/>
  <c r="D207"/>
  <c r="D71"/>
  <c r="D59"/>
  <c r="D179"/>
  <c r="F223"/>
  <c r="F207"/>
  <c r="F59"/>
  <c r="D11"/>
  <c r="F71"/>
  <c r="D111"/>
  <c r="D223"/>
  <c r="F243" l="1"/>
</calcChain>
</file>

<file path=xl/comments1.xml><?xml version="1.0" encoding="utf-8"?>
<comments xmlns="http://schemas.openxmlformats.org/spreadsheetml/2006/main">
  <authors>
    <author>User</author>
  </authors>
  <commentList>
    <comment ref="A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97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350т.р.- кронирование и спил деревьев
60т.р.-ПСД на дворы, общ.тер.
100т.р.-тех.надзор дворовых территорий в рамках работ по программе "Формирование гор.среды"</t>
        </r>
      </text>
    </comment>
    <comment ref="E10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18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437166+234600</t>
        </r>
      </text>
    </comment>
    <comment ref="D22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  <comment ref="E22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45т.р.-адм.
190т.р.- триумф</t>
        </r>
      </text>
    </comment>
    <comment ref="F22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14200р.
60000р.</t>
        </r>
      </text>
    </comment>
  </commentList>
</comments>
</file>

<file path=xl/sharedStrings.xml><?xml version="1.0" encoding="utf-8"?>
<sst xmlns="http://schemas.openxmlformats.org/spreadsheetml/2006/main" count="366" uniqueCount="90">
  <si>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</si>
  <si>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</si>
  <si>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</si>
  <si>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</si>
  <si>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</si>
  <si>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</si>
  <si>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</si>
  <si>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</si>
  <si>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</si>
  <si>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</si>
  <si>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</si>
  <si>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</si>
  <si>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</si>
  <si>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</si>
  <si>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</si>
  <si>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</si>
  <si>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</si>
  <si>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</si>
  <si>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</si>
  <si>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</si>
  <si>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</si>
  <si>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</si>
  <si>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наркомании населения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</si>
  <si>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</si>
  <si>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</si>
  <si>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</si>
  <si>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</si>
  <si>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</si>
  <si>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</si>
  <si>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</si>
  <si>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</si>
  <si>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</si>
  <si>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</si>
  <si>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</si>
  <si>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</si>
  <si>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</si>
  <si>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</si>
  <si>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</si>
  <si>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</si>
  <si>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</si>
  <si>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</si>
  <si>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</si>
  <si>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</si>
  <si>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</si>
  <si>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</si>
  <si>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</si>
  <si>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</si>
  <si>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</si>
  <si>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</si>
  <si>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</si>
  <si>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</si>
  <si>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</si>
  <si>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</si>
  <si>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</si>
  <si>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</si>
  <si>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</si>
  <si>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</si>
  <si>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</si>
  <si>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</si>
  <si>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</si>
  <si>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</si>
  <si>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</si>
  <si>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</si>
  <si>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</si>
  <si>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</si>
  <si>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</si>
  <si>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</si>
  <si>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</si>
  <si>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</si>
  <si>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</si>
  <si>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</si>
  <si>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</si>
  <si>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</si>
  <si>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</si>
  <si>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</si>
  <si>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</si>
  <si>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</si>
  <si>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</si>
  <si>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</si>
  <si>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</si>
  <si>
    <t>«Реализация полномочий исполнительного органа власти городского округа город Фокино Брянской области (2020-2022годы)»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</si>
  <si>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области"(2020-2022годы)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</si>
  <si>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(2020-2022годы)</t>
  </si>
  <si>
    <t xml:space="preserve">Реализация мер по поддержке малого и среднего предпринимательства (Субсидирование части затрат субъектов малого и среднего предпринимательства, осуществляющих социально ориентированную деятельность, направленную на достижение общественно-полезных целей) 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</si>
  <si>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</t>
  </si>
  <si>
    <t>Приведение в соответствии с брендбуком "Точки роста" помещений муниципальных общеобразовательных организаций (МБОУ СОШ №3 г.Фокино)</t>
  </si>
  <si>
    <t>План на 2020год с изменениями</t>
  </si>
  <si>
    <t>Факт на 01.04.2020г</t>
  </si>
  <si>
    <t>% исполнения к уточненному плану</t>
  </si>
  <si>
    <t>План на       2020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</si>
</sst>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rgb="FF007033"/>
      <name val="Times New Roman"/>
      <family val="1"/>
      <charset val="204"/>
    </font>
    <font>
      <b/>
      <sz val="12"/>
      <color rgb="FF0070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14" fillId="4" borderId="7" xfId="0" applyNumberFormat="1" applyFont="1" applyFill="1" applyBorder="1" applyAlignment="1">
      <alignment horizontal="center" vertical="center" wrapText="1"/>
    </xf>
    <xf numFmtId="4" fontId="14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/>
    </xf>
    <xf numFmtId="4" fontId="14" fillId="4" borderId="9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vertical="center"/>
    </xf>
    <xf numFmtId="4" fontId="2" fillId="4" borderId="5" xfId="0" applyNumberFormat="1" applyFont="1" applyFill="1" applyBorder="1" applyAlignment="1">
      <alignment horizontal="center" vertical="top"/>
    </xf>
    <xf numFmtId="4" fontId="2" fillId="4" borderId="9" xfId="0" applyNumberFormat="1" applyFont="1" applyFill="1" applyBorder="1" applyAlignment="1">
      <alignment horizontal="center" vertical="center" wrapText="1"/>
    </xf>
    <xf numFmtId="4" fontId="14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1" fillId="4" borderId="5" xfId="0" applyNumberFormat="1" applyFont="1" applyFill="1" applyBorder="1" applyAlignment="1">
      <alignment horizontal="center" vertical="center"/>
    </xf>
    <xf numFmtId="4" fontId="14" fillId="4" borderId="10" xfId="0" applyNumberFormat="1" applyFont="1" applyFill="1" applyBorder="1" applyAlignment="1">
      <alignment horizontal="right" vertical="center" wrapText="1"/>
    </xf>
    <xf numFmtId="4" fontId="14" fillId="0" borderId="9" xfId="0" applyNumberFormat="1" applyFont="1" applyFill="1" applyBorder="1" applyAlignment="1">
      <alignment horizontal="right" vertical="center" wrapText="1"/>
    </xf>
    <xf numFmtId="4" fontId="14" fillId="0" borderId="9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0" fillId="4" borderId="5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7033"/>
      <color rgb="FF00964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47"/>
  <sheetViews>
    <sheetView tabSelected="1" zoomScale="88" zoomScaleNormal="88" workbookViewId="0">
      <pane ySplit="7" topLeftCell="A234" activePane="bottomLeft" state="frozen"/>
      <selection pane="bottomLeft" activeCell="K236" sqref="K236"/>
    </sheetView>
  </sheetViews>
  <sheetFormatPr defaultColWidth="2.7109375" defaultRowHeight="15.75"/>
  <cols>
    <col min="1" max="1" width="48.14062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16.140625" style="7" customWidth="1"/>
    <col min="8" max="8" width="0.28515625" style="7" customWidth="1"/>
    <col min="9" max="10" width="2.7109375" style="7"/>
    <col min="11" max="11" width="5.140625" style="7" customWidth="1"/>
    <col min="12" max="16384" width="2.7109375" style="7"/>
  </cols>
  <sheetData>
    <row r="1" spans="1:36" ht="19.5" customHeight="1">
      <c r="A1" s="32"/>
      <c r="B1" s="3"/>
      <c r="C1" s="3"/>
      <c r="D1" s="79" t="s">
        <v>62</v>
      </c>
      <c r="E1" s="79"/>
      <c r="F1" s="79"/>
      <c r="G1" s="79"/>
    </row>
    <row r="2" spans="1:36" ht="18.75" customHeight="1">
      <c r="A2" s="3"/>
      <c r="B2" s="3"/>
      <c r="C2" s="3"/>
      <c r="D2" s="79" t="s">
        <v>7</v>
      </c>
      <c r="E2" s="79"/>
      <c r="F2" s="79"/>
      <c r="G2" s="79"/>
    </row>
    <row r="3" spans="1:36" ht="57" customHeight="1">
      <c r="A3" s="3"/>
      <c r="B3" s="3"/>
      <c r="C3" s="3"/>
      <c r="D3" s="80" t="s">
        <v>80</v>
      </c>
      <c r="E3" s="80"/>
      <c r="F3" s="80"/>
      <c r="G3" s="80"/>
      <c r="K3" s="55"/>
    </row>
    <row r="4" spans="1:36" ht="38.25" customHeight="1">
      <c r="A4" s="81" t="s">
        <v>81</v>
      </c>
      <c r="B4" s="81"/>
      <c r="C4" s="81"/>
      <c r="D4" s="81"/>
      <c r="E4" s="81"/>
      <c r="F4" s="81"/>
      <c r="G4" s="81"/>
    </row>
    <row r="5" spans="1:36" ht="22.5" customHeight="1">
      <c r="A5" s="2"/>
      <c r="B5" s="2"/>
      <c r="C5" s="2"/>
      <c r="E5" s="6"/>
      <c r="F5" s="6"/>
      <c r="G5" s="26" t="s">
        <v>18</v>
      </c>
    </row>
    <row r="6" spans="1:36" ht="38.25" customHeight="1">
      <c r="A6" s="78" t="s">
        <v>8</v>
      </c>
      <c r="B6" s="78" t="s">
        <v>0</v>
      </c>
      <c r="C6" s="78" t="s">
        <v>1</v>
      </c>
      <c r="D6" s="83" t="s">
        <v>39</v>
      </c>
      <c r="E6" s="83"/>
      <c r="F6" s="83"/>
      <c r="G6" s="78" t="s">
        <v>88</v>
      </c>
    </row>
    <row r="7" spans="1:36" ht="49.5" customHeight="1">
      <c r="A7" s="78"/>
      <c r="B7" s="78"/>
      <c r="C7" s="78"/>
      <c r="D7" s="65" t="s">
        <v>89</v>
      </c>
      <c r="E7" s="65" t="s">
        <v>86</v>
      </c>
      <c r="F7" s="65" t="s">
        <v>87</v>
      </c>
      <c r="G7" s="82"/>
    </row>
    <row r="8" spans="1:36" s="12" customFormat="1" ht="22.5" customHeight="1">
      <c r="A8" s="85" t="s">
        <v>64</v>
      </c>
      <c r="B8" s="84" t="s">
        <v>11</v>
      </c>
      <c r="C8" s="11" t="s">
        <v>2</v>
      </c>
      <c r="D8" s="60">
        <f>D12+D16+D20+D24+D28+D32+D36+D40+D44+D48+D52</f>
        <v>1541595.2</v>
      </c>
      <c r="E8" s="60">
        <f>E12+E16+E20+E24+E28+E32+E36+E40+E44+E48</f>
        <v>4511595.2</v>
      </c>
      <c r="F8" s="109">
        <f>F12+F16+F20+F24+F28+F32+F36+F40+F44+F48</f>
        <v>321510.49</v>
      </c>
      <c r="G8" s="127">
        <f>F8/E8*100</f>
        <v>7.1263151002554483</v>
      </c>
    </row>
    <row r="9" spans="1:36" s="12" customFormat="1" ht="22.5" customHeight="1">
      <c r="A9" s="85"/>
      <c r="B9" s="84"/>
      <c r="C9" s="11" t="s">
        <v>3</v>
      </c>
      <c r="D9" s="60">
        <f>D13+D17+D25+D33+D41+D21+D37+D45+D49+D29+D53</f>
        <v>17922376</v>
      </c>
      <c r="E9" s="60">
        <f>E13+E17+E25+E33+E41+E21+E37+E45+E49+E29+E53</f>
        <v>18430033.16</v>
      </c>
      <c r="F9" s="109">
        <f>F13+F17+F25+F33+F41+F21+F37+F45+F49+F29+F53</f>
        <v>3585441.06</v>
      </c>
      <c r="G9" s="127">
        <f t="shared" ref="G9:G72" si="0">F9/E9*100</f>
        <v>19.454338626919757</v>
      </c>
    </row>
    <row r="10" spans="1:36" s="12" customFormat="1" ht="31.5" customHeight="1">
      <c r="A10" s="85"/>
      <c r="B10" s="84"/>
      <c r="C10" s="11" t="s">
        <v>4</v>
      </c>
      <c r="D10" s="60">
        <f>D14+D18+D22+D26+D30+D38+D46+D50+D42+D54</f>
        <v>0</v>
      </c>
      <c r="E10" s="60">
        <f>E14+E18+E22+E26+E30+E38+E46+E50+E42</f>
        <v>0</v>
      </c>
      <c r="F10" s="109">
        <f>F14+F18+F22+F26+F30+F38+F46+F50+F42</f>
        <v>0</v>
      </c>
      <c r="G10" s="127">
        <v>0</v>
      </c>
    </row>
    <row r="11" spans="1:36" s="12" customFormat="1" ht="32.25" customHeight="1">
      <c r="A11" s="85"/>
      <c r="B11" s="84"/>
      <c r="C11" s="14" t="s">
        <v>5</v>
      </c>
      <c r="D11" s="48">
        <f>D8+D9+D10</f>
        <v>19463971.199999999</v>
      </c>
      <c r="E11" s="48">
        <f>E8+E9+E10</f>
        <v>22941628.359999999</v>
      </c>
      <c r="F11" s="110">
        <f>F8+F9+F10</f>
        <v>3906951.55</v>
      </c>
      <c r="G11" s="127">
        <f t="shared" si="0"/>
        <v>17.029966176298046</v>
      </c>
    </row>
    <row r="12" spans="1:36" ht="15.75" customHeight="1">
      <c r="A12" s="68" t="s">
        <v>13</v>
      </c>
      <c r="B12" s="68" t="s">
        <v>11</v>
      </c>
      <c r="C12" s="5" t="s">
        <v>2</v>
      </c>
      <c r="D12" s="50">
        <v>0</v>
      </c>
      <c r="E12" s="50">
        <v>0</v>
      </c>
      <c r="F12" s="107">
        <v>0</v>
      </c>
      <c r="G12" s="128">
        <v>0</v>
      </c>
    </row>
    <row r="13" spans="1:36">
      <c r="A13" s="68"/>
      <c r="B13" s="68"/>
      <c r="C13" s="5" t="s">
        <v>3</v>
      </c>
      <c r="D13" s="53">
        <v>1448459</v>
      </c>
      <c r="E13" s="53">
        <v>1448459</v>
      </c>
      <c r="F13" s="114">
        <v>263280</v>
      </c>
      <c r="G13" s="128">
        <f t="shared" si="0"/>
        <v>18.176558673735329</v>
      </c>
    </row>
    <row r="14" spans="1:36" ht="31.5">
      <c r="A14" s="68"/>
      <c r="B14" s="68"/>
      <c r="C14" s="5" t="s">
        <v>4</v>
      </c>
      <c r="D14" s="50">
        <v>0</v>
      </c>
      <c r="E14" s="50">
        <v>0</v>
      </c>
      <c r="F14" s="107">
        <v>0</v>
      </c>
      <c r="G14" s="128">
        <v>0</v>
      </c>
    </row>
    <row r="15" spans="1:36" ht="30.75" customHeight="1">
      <c r="A15" s="68"/>
      <c r="B15" s="68"/>
      <c r="C15" s="4" t="s">
        <v>10</v>
      </c>
      <c r="D15" s="49">
        <f>D12+D13+D14</f>
        <v>1448459</v>
      </c>
      <c r="E15" s="49">
        <f>E12+E13+E14</f>
        <v>1448459</v>
      </c>
      <c r="F15" s="112">
        <f>F12+F13+F14</f>
        <v>263280</v>
      </c>
      <c r="G15" s="128">
        <f t="shared" si="0"/>
        <v>18.176558673735329</v>
      </c>
    </row>
    <row r="16" spans="1:36" s="1" customFormat="1" ht="15.75" customHeight="1">
      <c r="A16" s="72" t="s">
        <v>14</v>
      </c>
      <c r="B16" s="68" t="s">
        <v>11</v>
      </c>
      <c r="C16" s="5" t="s">
        <v>2</v>
      </c>
      <c r="D16" s="50">
        <v>0</v>
      </c>
      <c r="E16" s="50">
        <v>0</v>
      </c>
      <c r="F16" s="107">
        <v>0</v>
      </c>
      <c r="G16" s="128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73"/>
      <c r="B17" s="68"/>
      <c r="C17" s="5" t="s">
        <v>3</v>
      </c>
      <c r="D17" s="53">
        <v>11798740</v>
      </c>
      <c r="E17" s="53">
        <v>11848740</v>
      </c>
      <c r="F17" s="114">
        <v>2256750</v>
      </c>
      <c r="G17" s="128">
        <f t="shared" si="0"/>
        <v>19.046328976751958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73"/>
      <c r="B18" s="68"/>
      <c r="C18" s="5" t="s">
        <v>4</v>
      </c>
      <c r="D18" s="50">
        <v>0</v>
      </c>
      <c r="E18" s="50">
        <v>0</v>
      </c>
      <c r="F18" s="107">
        <v>0</v>
      </c>
      <c r="G18" s="128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74"/>
      <c r="B19" s="68"/>
      <c r="C19" s="4" t="s">
        <v>10</v>
      </c>
      <c r="D19" s="49">
        <f>D16+D17+D18</f>
        <v>11798740</v>
      </c>
      <c r="E19" s="49">
        <f>E16+E17+E18</f>
        <v>11848740</v>
      </c>
      <c r="F19" s="112">
        <f>F16+F17+F18</f>
        <v>2256750</v>
      </c>
      <c r="G19" s="128">
        <f t="shared" si="0"/>
        <v>19.046328976751958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72" t="s">
        <v>15</v>
      </c>
      <c r="B20" s="68" t="s">
        <v>11</v>
      </c>
      <c r="C20" s="5" t="s">
        <v>2</v>
      </c>
      <c r="D20" s="50">
        <v>867904</v>
      </c>
      <c r="E20" s="50">
        <v>867904</v>
      </c>
      <c r="F20" s="107">
        <v>178150.09</v>
      </c>
      <c r="G20" s="128">
        <f t="shared" si="0"/>
        <v>20.526474126170633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73"/>
      <c r="B21" s="68"/>
      <c r="C21" s="5" t="s">
        <v>3</v>
      </c>
      <c r="D21" s="50">
        <v>0</v>
      </c>
      <c r="E21" s="50">
        <v>0</v>
      </c>
      <c r="F21" s="107">
        <v>0</v>
      </c>
      <c r="G21" s="128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73"/>
      <c r="B22" s="68"/>
      <c r="C22" s="5" t="s">
        <v>4</v>
      </c>
      <c r="D22" s="50">
        <v>0</v>
      </c>
      <c r="E22" s="50">
        <v>0</v>
      </c>
      <c r="F22" s="107">
        <v>0</v>
      </c>
      <c r="G22" s="128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74"/>
      <c r="B23" s="68"/>
      <c r="C23" s="4" t="s">
        <v>10</v>
      </c>
      <c r="D23" s="49">
        <f>D20+D21+D22</f>
        <v>867904</v>
      </c>
      <c r="E23" s="49">
        <f>E20+E21+E22</f>
        <v>867904</v>
      </c>
      <c r="F23" s="112">
        <f>F20+F21+F22</f>
        <v>178150.09</v>
      </c>
      <c r="G23" s="128">
        <f t="shared" si="0"/>
        <v>20.526474126170633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72" t="s">
        <v>23</v>
      </c>
      <c r="B24" s="68" t="s">
        <v>11</v>
      </c>
      <c r="C24" s="5" t="s">
        <v>2</v>
      </c>
      <c r="D24" s="59">
        <v>52370.2</v>
      </c>
      <c r="E24" s="59">
        <v>52370.2</v>
      </c>
      <c r="F24" s="115">
        <v>0</v>
      </c>
      <c r="G24" s="128">
        <f t="shared" si="0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73"/>
      <c r="B25" s="68"/>
      <c r="C25" s="5" t="s">
        <v>3</v>
      </c>
      <c r="D25" s="50">
        <v>0</v>
      </c>
      <c r="E25" s="50">
        <v>0</v>
      </c>
      <c r="F25" s="107">
        <v>0</v>
      </c>
      <c r="G25" s="128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73"/>
      <c r="B26" s="68"/>
      <c r="C26" s="5" t="s">
        <v>4</v>
      </c>
      <c r="D26" s="50">
        <v>0</v>
      </c>
      <c r="E26" s="50">
        <v>0</v>
      </c>
      <c r="F26" s="107">
        <v>0</v>
      </c>
      <c r="G26" s="128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74"/>
      <c r="B27" s="68"/>
      <c r="C27" s="4" t="s">
        <v>6</v>
      </c>
      <c r="D27" s="49">
        <f>D24+D25+D26</f>
        <v>52370.2</v>
      </c>
      <c r="E27" s="49">
        <f>E24+E25+E26</f>
        <v>52370.2</v>
      </c>
      <c r="F27" s="112">
        <f>F24+F25+F26</f>
        <v>0</v>
      </c>
      <c r="G27" s="128">
        <f t="shared" si="0"/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72" t="s">
        <v>63</v>
      </c>
      <c r="B28" s="68" t="s">
        <v>11</v>
      </c>
      <c r="C28" s="5" t="s">
        <v>2</v>
      </c>
      <c r="D28" s="50">
        <v>216926</v>
      </c>
      <c r="E28" s="50">
        <v>216926</v>
      </c>
      <c r="F28" s="107">
        <v>70260.399999999994</v>
      </c>
      <c r="G28" s="128">
        <f t="shared" si="0"/>
        <v>32.389109650295488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73"/>
      <c r="B29" s="68"/>
      <c r="C29" s="5" t="s">
        <v>3</v>
      </c>
      <c r="D29" s="50">
        <v>0</v>
      </c>
      <c r="E29" s="50">
        <v>0</v>
      </c>
      <c r="F29" s="107">
        <v>0</v>
      </c>
      <c r="G29" s="128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73"/>
      <c r="B30" s="68"/>
      <c r="C30" s="5" t="s">
        <v>4</v>
      </c>
      <c r="D30" s="50">
        <v>0</v>
      </c>
      <c r="E30" s="50">
        <v>0</v>
      </c>
      <c r="F30" s="107">
        <v>0</v>
      </c>
      <c r="G30" s="128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74"/>
      <c r="B31" s="68"/>
      <c r="C31" s="4" t="s">
        <v>6</v>
      </c>
      <c r="D31" s="49">
        <f>D28+D29+D30</f>
        <v>216926</v>
      </c>
      <c r="E31" s="49">
        <f>E28+E29+E30</f>
        <v>216926</v>
      </c>
      <c r="F31" s="112">
        <f>F28+F29+F30</f>
        <v>70260.399999999994</v>
      </c>
      <c r="G31" s="128">
        <f t="shared" si="0"/>
        <v>32.389109650295488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72" t="s">
        <v>16</v>
      </c>
      <c r="B32" s="68" t="s">
        <v>11</v>
      </c>
      <c r="C32" s="5" t="s">
        <v>2</v>
      </c>
      <c r="D32" s="59">
        <v>404395</v>
      </c>
      <c r="E32" s="45">
        <v>404395</v>
      </c>
      <c r="F32" s="116">
        <v>73100</v>
      </c>
      <c r="G32" s="128">
        <f t="shared" si="0"/>
        <v>18.076385711989516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73"/>
      <c r="B33" s="68"/>
      <c r="C33" s="5" t="s">
        <v>3</v>
      </c>
      <c r="D33" s="50">
        <v>0</v>
      </c>
      <c r="E33" s="50">
        <v>0</v>
      </c>
      <c r="F33" s="107">
        <v>0</v>
      </c>
      <c r="G33" s="128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73"/>
      <c r="B34" s="68"/>
      <c r="C34" s="5" t="s">
        <v>4</v>
      </c>
      <c r="D34" s="50">
        <v>0</v>
      </c>
      <c r="E34" s="50">
        <v>0</v>
      </c>
      <c r="F34" s="107">
        <v>0</v>
      </c>
      <c r="G34" s="128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74"/>
      <c r="B35" s="68"/>
      <c r="C35" s="4" t="s">
        <v>10</v>
      </c>
      <c r="D35" s="49">
        <f>D32+D33+D34</f>
        <v>404395</v>
      </c>
      <c r="E35" s="49">
        <f>E32+E33+E34</f>
        <v>404395</v>
      </c>
      <c r="F35" s="112">
        <f>F32+F33+F34</f>
        <v>73100</v>
      </c>
      <c r="G35" s="128">
        <f t="shared" si="0"/>
        <v>18.076385711989516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72" t="s">
        <v>56</v>
      </c>
      <c r="B36" s="68" t="s">
        <v>54</v>
      </c>
      <c r="C36" s="5" t="s">
        <v>2</v>
      </c>
      <c r="D36" s="50">
        <v>0</v>
      </c>
      <c r="E36" s="50">
        <v>0</v>
      </c>
      <c r="F36" s="107">
        <v>0</v>
      </c>
      <c r="G36" s="128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73"/>
      <c r="B37" s="68"/>
      <c r="C37" s="5" t="s">
        <v>3</v>
      </c>
      <c r="D37" s="58">
        <v>676911</v>
      </c>
      <c r="E37" s="58">
        <v>676911</v>
      </c>
      <c r="F37" s="117">
        <v>107024</v>
      </c>
      <c r="G37" s="128">
        <f t="shared" si="0"/>
        <v>15.810645712656465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73"/>
      <c r="B38" s="68"/>
      <c r="C38" s="5" t="s">
        <v>4</v>
      </c>
      <c r="D38" s="50">
        <v>0</v>
      </c>
      <c r="E38" s="50">
        <v>0</v>
      </c>
      <c r="F38" s="107">
        <v>0</v>
      </c>
      <c r="G38" s="128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74"/>
      <c r="B39" s="68"/>
      <c r="C39" s="4" t="s">
        <v>10</v>
      </c>
      <c r="D39" s="49">
        <f>D36+D37+D38</f>
        <v>676911</v>
      </c>
      <c r="E39" s="49">
        <f>E36+E37+E38</f>
        <v>676911</v>
      </c>
      <c r="F39" s="112">
        <f>F36+F37+F38</f>
        <v>107024</v>
      </c>
      <c r="G39" s="128">
        <f t="shared" si="0"/>
        <v>15.810645712656465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72" t="s">
        <v>55</v>
      </c>
      <c r="B40" s="68" t="s">
        <v>49</v>
      </c>
      <c r="C40" s="5" t="s">
        <v>2</v>
      </c>
      <c r="D40" s="50">
        <v>0</v>
      </c>
      <c r="E40" s="50">
        <v>0</v>
      </c>
      <c r="F40" s="107">
        <v>0</v>
      </c>
      <c r="G40" s="128" t="e">
        <f t="shared" si="0"/>
        <v>#DIV/0!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73"/>
      <c r="B41" s="68"/>
      <c r="C41" s="5" t="s">
        <v>3</v>
      </c>
      <c r="D41" s="46">
        <v>2003218</v>
      </c>
      <c r="E41" s="58">
        <v>2086419</v>
      </c>
      <c r="F41" s="117">
        <v>447056</v>
      </c>
      <c r="G41" s="128">
        <f t="shared" si="0"/>
        <v>21.426952112686855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73"/>
      <c r="B42" s="68"/>
      <c r="C42" s="5" t="s">
        <v>4</v>
      </c>
      <c r="D42" s="50">
        <v>0</v>
      </c>
      <c r="E42" s="50">
        <v>0</v>
      </c>
      <c r="F42" s="107">
        <v>0</v>
      </c>
      <c r="G42" s="128">
        <v>0</v>
      </c>
      <c r="H42" s="3"/>
      <c r="I42" s="3"/>
      <c r="J42" s="3"/>
      <c r="K42" s="3"/>
      <c r="L42" s="3" t="s">
        <v>44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74"/>
      <c r="B43" s="68"/>
      <c r="C43" s="33" t="s">
        <v>10</v>
      </c>
      <c r="D43" s="49">
        <f>D40+D41+D42</f>
        <v>2003218</v>
      </c>
      <c r="E43" s="49">
        <f>E40+E41+E42</f>
        <v>2086419</v>
      </c>
      <c r="F43" s="112">
        <f>F40+F41+F42</f>
        <v>447056</v>
      </c>
      <c r="G43" s="128">
        <f t="shared" si="0"/>
        <v>21.426952112686855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72" t="s">
        <v>37</v>
      </c>
      <c r="B44" s="68" t="s">
        <v>38</v>
      </c>
      <c r="C44" s="5" t="s">
        <v>2</v>
      </c>
      <c r="D44" s="50">
        <v>0</v>
      </c>
      <c r="E44" s="50">
        <v>0</v>
      </c>
      <c r="F44" s="107">
        <v>0</v>
      </c>
      <c r="G44" s="128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73"/>
      <c r="B45" s="68"/>
      <c r="C45" s="5" t="s">
        <v>3</v>
      </c>
      <c r="D45" s="46">
        <v>1995048</v>
      </c>
      <c r="E45" s="59">
        <v>2240226.16</v>
      </c>
      <c r="F45" s="115">
        <v>412053.06</v>
      </c>
      <c r="G45" s="128">
        <f t="shared" si="0"/>
        <v>18.3933688195124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73"/>
      <c r="B46" s="68"/>
      <c r="C46" s="5" t="s">
        <v>4</v>
      </c>
      <c r="D46" s="50">
        <v>0</v>
      </c>
      <c r="E46" s="50">
        <v>0</v>
      </c>
      <c r="F46" s="107">
        <v>0</v>
      </c>
      <c r="G46" s="128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74"/>
      <c r="B47" s="68"/>
      <c r="C47" s="4" t="s">
        <v>10</v>
      </c>
      <c r="D47" s="49">
        <f>D44+D45+D46</f>
        <v>1995048</v>
      </c>
      <c r="E47" s="49">
        <f>E44+E45+E46</f>
        <v>2240226.16</v>
      </c>
      <c r="F47" s="112">
        <f>F44+F45+F46</f>
        <v>412053.06</v>
      </c>
      <c r="G47" s="128">
        <f t="shared" si="0"/>
        <v>18.3933688195124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72" t="s">
        <v>83</v>
      </c>
      <c r="B48" s="68" t="s">
        <v>11</v>
      </c>
      <c r="C48" s="5" t="s">
        <v>2</v>
      </c>
      <c r="D48" s="50">
        <v>0</v>
      </c>
      <c r="E48" s="50">
        <v>2970000</v>
      </c>
      <c r="F48" s="107">
        <v>0</v>
      </c>
      <c r="G48" s="128">
        <f t="shared" si="0"/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73"/>
      <c r="B49" s="68"/>
      <c r="C49" s="5" t="s">
        <v>3</v>
      </c>
      <c r="D49" s="50">
        <v>0</v>
      </c>
      <c r="E49" s="50">
        <v>30000</v>
      </c>
      <c r="F49" s="107">
        <v>0</v>
      </c>
      <c r="G49" s="128">
        <f t="shared" si="0"/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73"/>
      <c r="B50" s="68"/>
      <c r="C50" s="5" t="s">
        <v>4</v>
      </c>
      <c r="D50" s="50">
        <v>0</v>
      </c>
      <c r="E50" s="50">
        <v>0</v>
      </c>
      <c r="F50" s="107">
        <v>0</v>
      </c>
      <c r="G50" s="128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46.5" customHeight="1">
      <c r="A51" s="74"/>
      <c r="B51" s="68"/>
      <c r="C51" s="4" t="s">
        <v>10</v>
      </c>
      <c r="D51" s="49">
        <f>D48+D49+D50</f>
        <v>0</v>
      </c>
      <c r="E51" s="49">
        <f>E48+E49+E50</f>
        <v>3000000</v>
      </c>
      <c r="F51" s="112">
        <f>F48+F49+F50</f>
        <v>0</v>
      </c>
      <c r="G51" s="128">
        <f t="shared" si="0"/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72" t="s">
        <v>46</v>
      </c>
      <c r="B52" s="68" t="s">
        <v>11</v>
      </c>
      <c r="C52" s="27" t="s">
        <v>2</v>
      </c>
      <c r="D52" s="50">
        <v>0</v>
      </c>
      <c r="E52" s="50">
        <v>0</v>
      </c>
      <c r="F52" s="107">
        <v>0</v>
      </c>
      <c r="G52" s="128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73"/>
      <c r="B53" s="68"/>
      <c r="C53" s="27" t="s">
        <v>3</v>
      </c>
      <c r="D53" s="50">
        <v>0</v>
      </c>
      <c r="E53" s="50">
        <v>99278</v>
      </c>
      <c r="F53" s="107">
        <v>99278</v>
      </c>
      <c r="G53" s="128">
        <f t="shared" si="0"/>
        <v>100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73"/>
      <c r="B54" s="68"/>
      <c r="C54" s="27" t="s">
        <v>4</v>
      </c>
      <c r="D54" s="50">
        <v>0</v>
      </c>
      <c r="E54" s="50">
        <v>0</v>
      </c>
      <c r="F54" s="107">
        <v>0</v>
      </c>
      <c r="G54" s="128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74"/>
      <c r="B55" s="68"/>
      <c r="C55" s="4" t="s">
        <v>10</v>
      </c>
      <c r="D55" s="49">
        <f>D52+D53+D54</f>
        <v>0</v>
      </c>
      <c r="E55" s="49">
        <f t="shared" ref="E55:F55" si="1">E52+E53+E54</f>
        <v>99278</v>
      </c>
      <c r="F55" s="112">
        <f t="shared" si="1"/>
        <v>99278</v>
      </c>
      <c r="G55" s="128">
        <f t="shared" si="0"/>
        <v>100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75" t="s">
        <v>65</v>
      </c>
      <c r="B56" s="84" t="s">
        <v>11</v>
      </c>
      <c r="C56" s="11" t="s">
        <v>2</v>
      </c>
      <c r="D56" s="60">
        <f>D60+D64</f>
        <v>10398514</v>
      </c>
      <c r="E56" s="60">
        <f t="shared" ref="E56:F56" si="2">E60+E64</f>
        <v>10398514</v>
      </c>
      <c r="F56" s="109">
        <f t="shared" si="2"/>
        <v>0</v>
      </c>
      <c r="G56" s="128">
        <f t="shared" si="0"/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76"/>
      <c r="B57" s="84"/>
      <c r="C57" s="11" t="s">
        <v>3</v>
      </c>
      <c r="D57" s="60">
        <f>D61+D65</f>
        <v>4007683.85</v>
      </c>
      <c r="E57" s="60">
        <f t="shared" ref="E57:F57" si="3">E61+E65</f>
        <v>4327683.8499999996</v>
      </c>
      <c r="F57" s="109">
        <f t="shared" si="3"/>
        <v>511839.5</v>
      </c>
      <c r="G57" s="128">
        <f t="shared" si="0"/>
        <v>11.827100078024417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76"/>
      <c r="B58" s="84"/>
      <c r="C58" s="11" t="s">
        <v>4</v>
      </c>
      <c r="D58" s="60">
        <f>D62+D66</f>
        <v>0</v>
      </c>
      <c r="E58" s="60">
        <f t="shared" ref="E58:F58" si="4">E62+E66</f>
        <v>0</v>
      </c>
      <c r="F58" s="109">
        <f t="shared" si="4"/>
        <v>0</v>
      </c>
      <c r="G58" s="128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77"/>
      <c r="B59" s="84"/>
      <c r="C59" s="13" t="s">
        <v>6</v>
      </c>
      <c r="D59" s="48">
        <f>D56+D57+D58</f>
        <v>14406197.85</v>
      </c>
      <c r="E59" s="48">
        <f>E56+E57+E58</f>
        <v>14726197.85</v>
      </c>
      <c r="F59" s="110">
        <f>F56+F57+F58</f>
        <v>511839.5</v>
      </c>
      <c r="G59" s="128">
        <f t="shared" si="0"/>
        <v>3.4757070712587228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>
      <c r="A60" s="72" t="s">
        <v>17</v>
      </c>
      <c r="B60" s="68" t="s">
        <v>11</v>
      </c>
      <c r="C60" s="5" t="s">
        <v>2</v>
      </c>
      <c r="D60" s="45">
        <v>0</v>
      </c>
      <c r="E60" s="45">
        <v>0</v>
      </c>
      <c r="F60" s="116">
        <v>0</v>
      </c>
      <c r="G60" s="128"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>
      <c r="A61" s="73"/>
      <c r="B61" s="68"/>
      <c r="C61" s="5" t="s">
        <v>3</v>
      </c>
      <c r="D61" s="59">
        <v>3225000</v>
      </c>
      <c r="E61" s="45">
        <v>3545000</v>
      </c>
      <c r="F61" s="116">
        <v>511839.5</v>
      </c>
      <c r="G61" s="128">
        <f t="shared" si="0"/>
        <v>14.438349788434415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73"/>
      <c r="B62" s="68"/>
      <c r="C62" s="5" t="s">
        <v>4</v>
      </c>
      <c r="D62" s="50">
        <v>0</v>
      </c>
      <c r="E62" s="50">
        <v>0</v>
      </c>
      <c r="F62" s="107">
        <v>0</v>
      </c>
      <c r="G62" s="128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>
      <c r="A63" s="74"/>
      <c r="B63" s="68"/>
      <c r="C63" s="4" t="s">
        <v>6</v>
      </c>
      <c r="D63" s="49">
        <f>D60+D61+D62</f>
        <v>3225000</v>
      </c>
      <c r="E63" s="49">
        <f>E60+E61+E62</f>
        <v>3545000</v>
      </c>
      <c r="F63" s="112">
        <f>F60+F61+F62</f>
        <v>511839.5</v>
      </c>
      <c r="G63" s="128">
        <f t="shared" si="0"/>
        <v>14.438349788434415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7" customHeight="1">
      <c r="A64" s="72" t="s">
        <v>70</v>
      </c>
      <c r="B64" s="72" t="s">
        <v>11</v>
      </c>
      <c r="C64" s="29" t="s">
        <v>2</v>
      </c>
      <c r="D64" s="50">
        <v>10398514</v>
      </c>
      <c r="E64" s="50">
        <v>10398514</v>
      </c>
      <c r="F64" s="107">
        <v>0</v>
      </c>
      <c r="G64" s="128">
        <f t="shared" si="0"/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73"/>
      <c r="B65" s="73"/>
      <c r="C65" s="29" t="s">
        <v>3</v>
      </c>
      <c r="D65" s="50">
        <v>782683.85</v>
      </c>
      <c r="E65" s="50">
        <v>782683.85</v>
      </c>
      <c r="F65" s="107">
        <v>0</v>
      </c>
      <c r="G65" s="128">
        <f t="shared" si="0"/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>
      <c r="A66" s="73"/>
      <c r="B66" s="73"/>
      <c r="C66" s="29" t="s">
        <v>4</v>
      </c>
      <c r="D66" s="50">
        <v>0</v>
      </c>
      <c r="E66" s="50">
        <v>0</v>
      </c>
      <c r="F66" s="107">
        <v>0</v>
      </c>
      <c r="G66" s="128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48" customHeight="1">
      <c r="A67" s="74"/>
      <c r="B67" s="74"/>
      <c r="C67" s="4" t="s">
        <v>6</v>
      </c>
      <c r="D67" s="49">
        <f>D64+D65+D66</f>
        <v>11181197.85</v>
      </c>
      <c r="E67" s="49">
        <f>E64+E65+E66</f>
        <v>11181197.85</v>
      </c>
      <c r="F67" s="112">
        <f>F64+F65+F66</f>
        <v>0</v>
      </c>
      <c r="G67" s="128">
        <f t="shared" si="0"/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2" customFormat="1" ht="22.5" customHeight="1">
      <c r="A68" s="86" t="s">
        <v>66</v>
      </c>
      <c r="B68" s="84" t="s">
        <v>11</v>
      </c>
      <c r="C68" s="11" t="s">
        <v>2</v>
      </c>
      <c r="D68" s="60">
        <f t="shared" ref="D68:F69" si="5">D72+D76+D80+D84+D88+D92+D100+D96+D104</f>
        <v>3700000</v>
      </c>
      <c r="E68" s="60">
        <f t="shared" si="5"/>
        <v>3700000</v>
      </c>
      <c r="F68" s="109">
        <f t="shared" si="5"/>
        <v>0</v>
      </c>
      <c r="G68" s="128">
        <f t="shared" si="0"/>
        <v>0</v>
      </c>
    </row>
    <row r="69" spans="1:36" s="12" customFormat="1" ht="18" customHeight="1">
      <c r="A69" s="87"/>
      <c r="B69" s="84"/>
      <c r="C69" s="11" t="s">
        <v>3</v>
      </c>
      <c r="D69" s="60">
        <f t="shared" si="5"/>
        <v>5654080.46</v>
      </c>
      <c r="E69" s="60">
        <f t="shared" si="5"/>
        <v>6681080.46</v>
      </c>
      <c r="F69" s="109">
        <f t="shared" si="5"/>
        <v>1809487.04</v>
      </c>
      <c r="G69" s="128">
        <f t="shared" si="0"/>
        <v>27.083748666604144</v>
      </c>
    </row>
    <row r="70" spans="1:36" s="12" customFormat="1" ht="35.25" customHeight="1">
      <c r="A70" s="87"/>
      <c r="B70" s="84"/>
      <c r="C70" s="11" t="s">
        <v>4</v>
      </c>
      <c r="D70" s="60">
        <f>D74+D78+D86+D82+D90+D94+D102</f>
        <v>0</v>
      </c>
      <c r="E70" s="60">
        <f>E74+E78+E86+E82+E90+E94+E102</f>
        <v>0</v>
      </c>
      <c r="F70" s="109">
        <f>F74+F78+F86+F82+F90+F94+F102</f>
        <v>0</v>
      </c>
      <c r="G70" s="128">
        <v>0</v>
      </c>
    </row>
    <row r="71" spans="1:36" s="12" customFormat="1" ht="29.25" customHeight="1">
      <c r="A71" s="88"/>
      <c r="B71" s="84"/>
      <c r="C71" s="13" t="s">
        <v>6</v>
      </c>
      <c r="D71" s="48">
        <f>D68+D69+D70</f>
        <v>9354080.4600000009</v>
      </c>
      <c r="E71" s="48">
        <f>E68+E69+E70</f>
        <v>10381080.460000001</v>
      </c>
      <c r="F71" s="110">
        <f>F68+F69+F70</f>
        <v>1809487.04</v>
      </c>
      <c r="G71" s="128">
        <f t="shared" si="0"/>
        <v>17.430623401603036</v>
      </c>
    </row>
    <row r="72" spans="1:36" s="12" customFormat="1" ht="29.25" customHeight="1">
      <c r="A72" s="72" t="s">
        <v>71</v>
      </c>
      <c r="B72" s="68" t="s">
        <v>11</v>
      </c>
      <c r="C72" s="42" t="s">
        <v>2</v>
      </c>
      <c r="D72" s="50">
        <v>3200000</v>
      </c>
      <c r="E72" s="50">
        <v>3200000</v>
      </c>
      <c r="F72" s="107">
        <v>0</v>
      </c>
      <c r="G72" s="128">
        <f t="shared" si="0"/>
        <v>0</v>
      </c>
    </row>
    <row r="73" spans="1:36" s="12" customFormat="1" ht="21.75" customHeight="1">
      <c r="A73" s="73"/>
      <c r="B73" s="68"/>
      <c r="C73" s="42" t="s">
        <v>3</v>
      </c>
      <c r="D73" s="50">
        <v>168421.05</v>
      </c>
      <c r="E73" s="50">
        <v>168421.05</v>
      </c>
      <c r="F73" s="107">
        <v>0</v>
      </c>
      <c r="G73" s="128">
        <f t="shared" ref="G73:G136" si="6">F73/E73*100</f>
        <v>0</v>
      </c>
    </row>
    <row r="74" spans="1:36" s="12" customFormat="1" ht="21" customHeight="1">
      <c r="A74" s="73"/>
      <c r="B74" s="68"/>
      <c r="C74" s="42" t="s">
        <v>4</v>
      </c>
      <c r="D74" s="50">
        <v>0</v>
      </c>
      <c r="E74" s="50">
        <v>0</v>
      </c>
      <c r="F74" s="107">
        <v>0</v>
      </c>
      <c r="G74" s="128">
        <v>0</v>
      </c>
    </row>
    <row r="75" spans="1:36" s="12" customFormat="1" ht="29.25" customHeight="1">
      <c r="A75" s="74"/>
      <c r="B75" s="68"/>
      <c r="C75" s="4" t="s">
        <v>6</v>
      </c>
      <c r="D75" s="49">
        <f>D72+D73+D74</f>
        <v>3368421.05</v>
      </c>
      <c r="E75" s="49">
        <f>E72+E73+E74</f>
        <v>3368421.05</v>
      </c>
      <c r="F75" s="112">
        <f>F72+F73+F74</f>
        <v>0</v>
      </c>
      <c r="G75" s="128">
        <f t="shared" si="6"/>
        <v>0</v>
      </c>
    </row>
    <row r="76" spans="1:36" ht="18.75" customHeight="1">
      <c r="A76" s="72" t="s">
        <v>24</v>
      </c>
      <c r="B76" s="68" t="s">
        <v>11</v>
      </c>
      <c r="C76" s="5" t="s">
        <v>2</v>
      </c>
      <c r="D76" s="50">
        <v>0</v>
      </c>
      <c r="E76" s="50">
        <v>0</v>
      </c>
      <c r="F76" s="107">
        <v>0</v>
      </c>
      <c r="G76" s="128"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1" customHeight="1">
      <c r="A77" s="73"/>
      <c r="B77" s="68"/>
      <c r="C77" s="5" t="s">
        <v>3</v>
      </c>
      <c r="D77" s="46">
        <v>2815000</v>
      </c>
      <c r="E77" s="46">
        <v>3037000</v>
      </c>
      <c r="F77" s="108">
        <v>1074108.57</v>
      </c>
      <c r="G77" s="128">
        <f t="shared" si="6"/>
        <v>35.367420810009882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29.25" customHeight="1">
      <c r="A78" s="73"/>
      <c r="B78" s="68"/>
      <c r="C78" s="5" t="s">
        <v>4</v>
      </c>
      <c r="D78" s="50">
        <v>0</v>
      </c>
      <c r="E78" s="50">
        <v>0</v>
      </c>
      <c r="F78" s="107">
        <v>0</v>
      </c>
      <c r="G78" s="128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74"/>
      <c r="B79" s="68"/>
      <c r="C79" s="4" t="s">
        <v>6</v>
      </c>
      <c r="D79" s="49">
        <f>D76+D77+D78</f>
        <v>2815000</v>
      </c>
      <c r="E79" s="49">
        <f>E76+E77+E78</f>
        <v>3037000</v>
      </c>
      <c r="F79" s="112">
        <f>F76+F77+F78</f>
        <v>1074108.57</v>
      </c>
      <c r="G79" s="128">
        <f t="shared" si="6"/>
        <v>35.367420810009882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4.75" customHeight="1">
      <c r="A80" s="69" t="s">
        <v>25</v>
      </c>
      <c r="B80" s="68" t="s">
        <v>11</v>
      </c>
      <c r="C80" s="5" t="s">
        <v>2</v>
      </c>
      <c r="D80" s="50">
        <v>0</v>
      </c>
      <c r="E80" s="50">
        <v>0</v>
      </c>
      <c r="F80" s="107">
        <v>0</v>
      </c>
      <c r="G80" s="128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4" customHeight="1">
      <c r="A81" s="70"/>
      <c r="B81" s="68"/>
      <c r="C81" s="5" t="s">
        <v>3</v>
      </c>
      <c r="D81" s="59">
        <v>919800</v>
      </c>
      <c r="E81" s="45">
        <v>919800</v>
      </c>
      <c r="F81" s="116">
        <v>173504.15</v>
      </c>
      <c r="G81" s="128">
        <f t="shared" si="6"/>
        <v>18.863247445096761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3" customHeight="1">
      <c r="A82" s="70"/>
      <c r="B82" s="68"/>
      <c r="C82" s="5" t="s">
        <v>4</v>
      </c>
      <c r="D82" s="50">
        <v>0</v>
      </c>
      <c r="E82" s="50">
        <v>0</v>
      </c>
      <c r="F82" s="107">
        <v>0</v>
      </c>
      <c r="G82" s="128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71"/>
      <c r="B83" s="68"/>
      <c r="C83" s="4" t="s">
        <v>6</v>
      </c>
      <c r="D83" s="49">
        <f>D80+D81+D82</f>
        <v>919800</v>
      </c>
      <c r="E83" s="49">
        <f>E80+E81+E82</f>
        <v>919800</v>
      </c>
      <c r="F83" s="112">
        <f>F80+F81+F82</f>
        <v>173504.15</v>
      </c>
      <c r="G83" s="128">
        <f t="shared" si="6"/>
        <v>18.863247445096761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0.25" customHeight="1">
      <c r="A84" s="72" t="s">
        <v>26</v>
      </c>
      <c r="B84" s="68" t="s">
        <v>11</v>
      </c>
      <c r="C84" s="5" t="s">
        <v>2</v>
      </c>
      <c r="D84" s="50">
        <v>0</v>
      </c>
      <c r="E84" s="50">
        <v>0</v>
      </c>
      <c r="F84" s="107">
        <v>0</v>
      </c>
      <c r="G84" s="128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0.25" customHeight="1">
      <c r="A85" s="73"/>
      <c r="B85" s="68"/>
      <c r="C85" s="5" t="s">
        <v>3</v>
      </c>
      <c r="D85" s="45">
        <v>300000</v>
      </c>
      <c r="E85" s="45">
        <v>300000</v>
      </c>
      <c r="F85" s="116">
        <v>75000</v>
      </c>
      <c r="G85" s="128">
        <f t="shared" si="6"/>
        <v>25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2.25" customHeight="1">
      <c r="A86" s="73"/>
      <c r="B86" s="68"/>
      <c r="C86" s="5" t="s">
        <v>4</v>
      </c>
      <c r="D86" s="50">
        <v>0</v>
      </c>
      <c r="E86" s="50">
        <v>0</v>
      </c>
      <c r="F86" s="107">
        <v>0</v>
      </c>
      <c r="G86" s="128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74"/>
      <c r="B87" s="68"/>
      <c r="C87" s="4" t="s">
        <v>6</v>
      </c>
      <c r="D87" s="49">
        <f>D84+D85+D86</f>
        <v>300000</v>
      </c>
      <c r="E87" s="49">
        <f>E84+E85+E86</f>
        <v>300000</v>
      </c>
      <c r="F87" s="112">
        <f>F84+F85+F86</f>
        <v>75000</v>
      </c>
      <c r="G87" s="128">
        <f t="shared" si="6"/>
        <v>25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7" customHeight="1">
      <c r="A88" s="69" t="s">
        <v>45</v>
      </c>
      <c r="B88" s="68" t="s">
        <v>11</v>
      </c>
      <c r="C88" s="5" t="s">
        <v>2</v>
      </c>
      <c r="D88" s="50">
        <v>0</v>
      </c>
      <c r="E88" s="50">
        <v>0</v>
      </c>
      <c r="F88" s="107">
        <v>0</v>
      </c>
      <c r="G88" s="128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5.5" customHeight="1">
      <c r="A89" s="70"/>
      <c r="B89" s="68"/>
      <c r="C89" s="5" t="s">
        <v>3</v>
      </c>
      <c r="D89" s="45">
        <v>113225</v>
      </c>
      <c r="E89" s="45">
        <v>83225</v>
      </c>
      <c r="F89" s="116">
        <v>21438.32</v>
      </c>
      <c r="G89" s="128">
        <f t="shared" si="6"/>
        <v>25.759471312706516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70"/>
      <c r="B90" s="68"/>
      <c r="C90" s="5" t="s">
        <v>4</v>
      </c>
      <c r="D90" s="50">
        <v>0</v>
      </c>
      <c r="E90" s="50">
        <v>0</v>
      </c>
      <c r="F90" s="107">
        <v>0</v>
      </c>
      <c r="G90" s="128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71"/>
      <c r="B91" s="68"/>
      <c r="C91" s="4" t="s">
        <v>6</v>
      </c>
      <c r="D91" s="49">
        <f>D88+D89+D90</f>
        <v>113225</v>
      </c>
      <c r="E91" s="49">
        <f>E88+E89+E90</f>
        <v>83225</v>
      </c>
      <c r="F91" s="112">
        <f>F88+F89+F90</f>
        <v>21438.32</v>
      </c>
      <c r="G91" s="128">
        <f t="shared" si="6"/>
        <v>25.759471312706516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4" customHeight="1">
      <c r="A92" s="92" t="s">
        <v>50</v>
      </c>
      <c r="B92" s="68" t="s">
        <v>51</v>
      </c>
      <c r="C92" s="5" t="s">
        <v>2</v>
      </c>
      <c r="D92" s="50">
        <v>0</v>
      </c>
      <c r="E92" s="50">
        <v>0</v>
      </c>
      <c r="F92" s="107">
        <v>0</v>
      </c>
      <c r="G92" s="128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1.75" customHeight="1">
      <c r="A93" s="93"/>
      <c r="B93" s="68"/>
      <c r="C93" s="5" t="s">
        <v>3</v>
      </c>
      <c r="D93" s="58">
        <v>1000000</v>
      </c>
      <c r="E93" s="46">
        <v>1200000</v>
      </c>
      <c r="F93" s="108">
        <v>323333</v>
      </c>
      <c r="G93" s="128">
        <f t="shared" si="6"/>
        <v>26.944416666666665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93"/>
      <c r="B94" s="68"/>
      <c r="C94" s="5" t="s">
        <v>4</v>
      </c>
      <c r="D94" s="50">
        <v>0</v>
      </c>
      <c r="E94" s="50">
        <v>0</v>
      </c>
      <c r="F94" s="107">
        <v>0</v>
      </c>
      <c r="G94" s="128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94"/>
      <c r="B95" s="68"/>
      <c r="C95" s="4" t="s">
        <v>6</v>
      </c>
      <c r="D95" s="49">
        <f>D92+D93+D94</f>
        <v>1000000</v>
      </c>
      <c r="E95" s="49">
        <f>E92+E93+E94</f>
        <v>1200000</v>
      </c>
      <c r="F95" s="112">
        <f>F92+F93+F94</f>
        <v>323333</v>
      </c>
      <c r="G95" s="128">
        <f t="shared" si="6"/>
        <v>26.944416666666665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69" t="s">
        <v>48</v>
      </c>
      <c r="B96" s="95" t="s">
        <v>11</v>
      </c>
      <c r="C96" s="37" t="s">
        <v>2</v>
      </c>
      <c r="D96" s="50">
        <v>0</v>
      </c>
      <c r="E96" s="50">
        <v>0</v>
      </c>
      <c r="F96" s="107">
        <v>0</v>
      </c>
      <c r="G96" s="128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>
      <c r="A97" s="70"/>
      <c r="B97" s="95"/>
      <c r="C97" s="37" t="s">
        <v>3</v>
      </c>
      <c r="D97" s="50">
        <v>300000</v>
      </c>
      <c r="E97" s="50">
        <v>650000</v>
      </c>
      <c r="F97" s="107">
        <v>100090</v>
      </c>
      <c r="G97" s="128">
        <f t="shared" si="6"/>
        <v>15.39846153846154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29.25" customHeight="1">
      <c r="A98" s="70"/>
      <c r="B98" s="95"/>
      <c r="C98" s="37" t="s">
        <v>4</v>
      </c>
      <c r="D98" s="50">
        <v>0</v>
      </c>
      <c r="E98" s="50">
        <v>0</v>
      </c>
      <c r="F98" s="107">
        <v>0</v>
      </c>
      <c r="G98" s="128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71"/>
      <c r="B99" s="95"/>
      <c r="C99" s="38" t="s">
        <v>6</v>
      </c>
      <c r="D99" s="49">
        <f>D96+D97+D98</f>
        <v>300000</v>
      </c>
      <c r="E99" s="49">
        <f t="shared" ref="E99:F99" si="7">E96+E97+E98</f>
        <v>650000</v>
      </c>
      <c r="F99" s="112">
        <f t="shared" si="7"/>
        <v>100090</v>
      </c>
      <c r="G99" s="128">
        <f t="shared" si="6"/>
        <v>15.39846153846154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72" t="s">
        <v>59</v>
      </c>
      <c r="B100" s="68" t="s">
        <v>11</v>
      </c>
      <c r="C100" s="5" t="s">
        <v>2</v>
      </c>
      <c r="D100" s="50">
        <v>0</v>
      </c>
      <c r="E100" s="50">
        <v>0</v>
      </c>
      <c r="F100" s="107">
        <v>0</v>
      </c>
      <c r="G100" s="128"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7" customHeight="1">
      <c r="A101" s="73"/>
      <c r="B101" s="68"/>
      <c r="C101" s="5" t="s">
        <v>3</v>
      </c>
      <c r="D101" s="50">
        <v>0</v>
      </c>
      <c r="E101" s="50">
        <v>285000</v>
      </c>
      <c r="F101" s="107">
        <v>42013</v>
      </c>
      <c r="G101" s="128">
        <f t="shared" si="6"/>
        <v>14.74140350877193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31.5" customHeight="1">
      <c r="A102" s="73"/>
      <c r="B102" s="68"/>
      <c r="C102" s="5" t="s">
        <v>4</v>
      </c>
      <c r="D102" s="50">
        <v>0</v>
      </c>
      <c r="E102" s="50">
        <v>0</v>
      </c>
      <c r="F102" s="107">
        <v>0</v>
      </c>
      <c r="G102" s="128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 t="s">
        <v>44</v>
      </c>
      <c r="AE102" s="3"/>
      <c r="AF102" s="3"/>
      <c r="AG102" s="3"/>
      <c r="AH102" s="3"/>
      <c r="AI102" s="3"/>
      <c r="AJ102" s="3"/>
    </row>
    <row r="103" spans="1:36" ht="29.25" customHeight="1">
      <c r="A103" s="74"/>
      <c r="B103" s="68"/>
      <c r="C103" s="4" t="s">
        <v>6</v>
      </c>
      <c r="D103" s="49">
        <f>D100+D101+D102</f>
        <v>0</v>
      </c>
      <c r="E103" s="49">
        <f>E100+E101+E102</f>
        <v>285000</v>
      </c>
      <c r="F103" s="112">
        <f>F100+F101+F102</f>
        <v>42013</v>
      </c>
      <c r="G103" s="128">
        <f t="shared" si="6"/>
        <v>14.74140350877193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72" t="s">
        <v>72</v>
      </c>
      <c r="B104" s="68" t="s">
        <v>11</v>
      </c>
      <c r="C104" s="36" t="s">
        <v>2</v>
      </c>
      <c r="D104" s="50">
        <v>500000</v>
      </c>
      <c r="E104" s="124">
        <v>500000</v>
      </c>
      <c r="F104" s="107">
        <v>0</v>
      </c>
      <c r="G104" s="128">
        <f t="shared" si="6"/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4" customHeight="1">
      <c r="A105" s="73"/>
      <c r="B105" s="68"/>
      <c r="C105" s="36" t="s">
        <v>3</v>
      </c>
      <c r="D105" s="50">
        <v>37634.410000000003</v>
      </c>
      <c r="E105" s="50">
        <v>37634.410000000003</v>
      </c>
      <c r="F105" s="107">
        <v>0</v>
      </c>
      <c r="G105" s="128">
        <f t="shared" si="6"/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29.25" customHeight="1">
      <c r="A106" s="73"/>
      <c r="B106" s="68"/>
      <c r="C106" s="36" t="s">
        <v>4</v>
      </c>
      <c r="D106" s="50">
        <v>0</v>
      </c>
      <c r="E106" s="50">
        <v>0</v>
      </c>
      <c r="F106" s="107">
        <v>0</v>
      </c>
      <c r="G106" s="128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>
      <c r="A107" s="74"/>
      <c r="B107" s="68"/>
      <c r="C107" s="4" t="s">
        <v>6</v>
      </c>
      <c r="D107" s="49">
        <f>D104+D105+D106</f>
        <v>537634.41</v>
      </c>
      <c r="E107" s="49">
        <f t="shared" ref="E107:F107" si="8">E104+E105+E106</f>
        <v>537634.41</v>
      </c>
      <c r="F107" s="112">
        <f t="shared" si="8"/>
        <v>0</v>
      </c>
      <c r="G107" s="128">
        <f t="shared" si="6"/>
        <v>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s="24" customFormat="1" ht="18.75" customHeight="1">
      <c r="A108" s="89" t="s">
        <v>82</v>
      </c>
      <c r="B108" s="96" t="s">
        <v>43</v>
      </c>
      <c r="C108" s="22" t="s">
        <v>2</v>
      </c>
      <c r="D108" s="125">
        <f t="shared" ref="D108:F109" si="9">D120+D124+D128+D132+D136+D140+D144+D152+D156+D160+D148+D164+D168+D172+D112+D116</f>
        <v>89418529.5</v>
      </c>
      <c r="E108" s="125">
        <f t="shared" si="9"/>
        <v>94400846.63000001</v>
      </c>
      <c r="F108" s="126">
        <f t="shared" si="9"/>
        <v>15759100</v>
      </c>
      <c r="G108" s="128">
        <f t="shared" si="6"/>
        <v>16.693812145315924</v>
      </c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</row>
    <row r="109" spans="1:36" s="24" customFormat="1" ht="18.75" customHeight="1">
      <c r="A109" s="90"/>
      <c r="B109" s="97"/>
      <c r="C109" s="22" t="s">
        <v>3</v>
      </c>
      <c r="D109" s="125">
        <f t="shared" si="9"/>
        <v>62162980.010000005</v>
      </c>
      <c r="E109" s="125">
        <f t="shared" si="9"/>
        <v>64683393.119999997</v>
      </c>
      <c r="F109" s="126">
        <f t="shared" si="9"/>
        <v>14161107.1</v>
      </c>
      <c r="G109" s="128">
        <f t="shared" si="6"/>
        <v>21.892956471421424</v>
      </c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</row>
    <row r="110" spans="1:36" s="24" customFormat="1" ht="33" customHeight="1">
      <c r="A110" s="90"/>
      <c r="B110" s="97"/>
      <c r="C110" s="22" t="s">
        <v>4</v>
      </c>
      <c r="D110" s="125">
        <f>D122+D126+D130+D134+D138+D142+D146+D154+D158+D162</f>
        <v>0</v>
      </c>
      <c r="E110" s="125">
        <f>E122+E126+E130+E134+E138+E142+E146+E154+E158+E162</f>
        <v>0</v>
      </c>
      <c r="F110" s="126">
        <f>F122+F126+F130+F134+F138+F142+F146+F154+F158+F162</f>
        <v>0</v>
      </c>
      <c r="G110" s="128">
        <v>0</v>
      </c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</row>
    <row r="111" spans="1:36" s="24" customFormat="1" ht="60" customHeight="1">
      <c r="A111" s="91"/>
      <c r="B111" s="98"/>
      <c r="C111" s="30" t="s">
        <v>6</v>
      </c>
      <c r="D111" s="51">
        <f>D108+D109+D110</f>
        <v>151581509.50999999</v>
      </c>
      <c r="E111" s="51">
        <f t="shared" ref="E111:F111" si="10">E108+E109+E110</f>
        <v>159084239.75</v>
      </c>
      <c r="F111" s="119">
        <f t="shared" si="10"/>
        <v>29920207.100000001</v>
      </c>
      <c r="G111" s="128">
        <f t="shared" si="6"/>
        <v>18.80777577151542</v>
      </c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</row>
    <row r="112" spans="1:36" s="24" customFormat="1" ht="21.75" customHeight="1">
      <c r="A112" s="72" t="s">
        <v>84</v>
      </c>
      <c r="B112" s="72" t="s">
        <v>43</v>
      </c>
      <c r="C112" s="56" t="s">
        <v>2</v>
      </c>
      <c r="D112" s="50">
        <v>0</v>
      </c>
      <c r="E112" s="50">
        <v>56000</v>
      </c>
      <c r="F112" s="107"/>
      <c r="G112" s="128">
        <f t="shared" si="6"/>
        <v>0</v>
      </c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</row>
    <row r="113" spans="1:36" s="24" customFormat="1" ht="20.25" customHeight="1">
      <c r="A113" s="73"/>
      <c r="B113" s="73"/>
      <c r="C113" s="56" t="s">
        <v>3</v>
      </c>
      <c r="D113" s="50">
        <v>0</v>
      </c>
      <c r="E113" s="50">
        <v>4215.05</v>
      </c>
      <c r="F113" s="107"/>
      <c r="G113" s="128">
        <f t="shared" si="6"/>
        <v>0</v>
      </c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</row>
    <row r="114" spans="1:36" s="24" customFormat="1" ht="32.25" customHeight="1">
      <c r="A114" s="73"/>
      <c r="B114" s="73"/>
      <c r="C114" s="56" t="s">
        <v>4</v>
      </c>
      <c r="D114" s="50">
        <v>0</v>
      </c>
      <c r="E114" s="50">
        <v>0</v>
      </c>
      <c r="F114" s="107">
        <v>0</v>
      </c>
      <c r="G114" s="128">
        <v>0</v>
      </c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</row>
    <row r="115" spans="1:36" s="24" customFormat="1" ht="27.75" customHeight="1">
      <c r="A115" s="74"/>
      <c r="B115" s="74"/>
      <c r="C115" s="4" t="s">
        <v>6</v>
      </c>
      <c r="D115" s="50">
        <f>D112+D113+D114</f>
        <v>0</v>
      </c>
      <c r="E115" s="50">
        <f>E112+E113+E114</f>
        <v>60215.05</v>
      </c>
      <c r="F115" s="107">
        <f>F112+F113+F114</f>
        <v>0</v>
      </c>
      <c r="G115" s="128">
        <f t="shared" si="6"/>
        <v>0</v>
      </c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</row>
    <row r="116" spans="1:36" s="24" customFormat="1" ht="20.25" customHeight="1">
      <c r="A116" s="72" t="s">
        <v>85</v>
      </c>
      <c r="B116" s="72" t="s">
        <v>43</v>
      </c>
      <c r="C116" s="56" t="s">
        <v>2</v>
      </c>
      <c r="D116" s="50">
        <v>0</v>
      </c>
      <c r="E116" s="50">
        <v>166666.67000000001</v>
      </c>
      <c r="F116" s="107">
        <v>0</v>
      </c>
      <c r="G116" s="128">
        <f t="shared" si="6"/>
        <v>0</v>
      </c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s="24" customFormat="1" ht="20.25" customHeight="1">
      <c r="A117" s="73"/>
      <c r="B117" s="73"/>
      <c r="C117" s="56" t="s">
        <v>3</v>
      </c>
      <c r="D117" s="50">
        <v>0</v>
      </c>
      <c r="E117" s="50">
        <v>12544.8</v>
      </c>
      <c r="F117" s="107">
        <v>0</v>
      </c>
      <c r="G117" s="128">
        <f t="shared" si="6"/>
        <v>0</v>
      </c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s="24" customFormat="1" ht="18.75" customHeight="1">
      <c r="A118" s="73"/>
      <c r="B118" s="73"/>
      <c r="C118" s="56" t="s">
        <v>4</v>
      </c>
      <c r="D118" s="50">
        <v>0</v>
      </c>
      <c r="E118" s="50">
        <v>0</v>
      </c>
      <c r="F118" s="107">
        <v>0</v>
      </c>
      <c r="G118" s="128">
        <v>0</v>
      </c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s="24" customFormat="1" ht="33" customHeight="1">
      <c r="A119" s="74"/>
      <c r="B119" s="74"/>
      <c r="C119" s="4" t="s">
        <v>6</v>
      </c>
      <c r="D119" s="50">
        <f>D116+D117+D118</f>
        <v>0</v>
      </c>
      <c r="E119" s="50">
        <f>E116+E117+E118</f>
        <v>179211.47</v>
      </c>
      <c r="F119" s="107">
        <f>F116+F117+F118</f>
        <v>0</v>
      </c>
      <c r="G119" s="128">
        <f t="shared" si="6"/>
        <v>0</v>
      </c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ht="24.75" customHeight="1">
      <c r="A120" s="72" t="s">
        <v>35</v>
      </c>
      <c r="B120" s="72" t="s">
        <v>43</v>
      </c>
      <c r="C120" s="5" t="s">
        <v>2</v>
      </c>
      <c r="D120" s="46">
        <v>37316952</v>
      </c>
      <c r="E120" s="57">
        <v>37316952</v>
      </c>
      <c r="F120" s="120">
        <v>7402000</v>
      </c>
      <c r="G120" s="128">
        <f t="shared" si="6"/>
        <v>19.835489243601675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3.25" customHeight="1">
      <c r="A121" s="73"/>
      <c r="B121" s="73"/>
      <c r="C121" s="5" t="s">
        <v>3</v>
      </c>
      <c r="D121" s="46">
        <v>11080185</v>
      </c>
      <c r="E121" s="58">
        <v>11516185</v>
      </c>
      <c r="F121" s="108">
        <v>2820525.03</v>
      </c>
      <c r="G121" s="128">
        <f t="shared" si="6"/>
        <v>24.491835013070734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33" customHeight="1">
      <c r="A122" s="73"/>
      <c r="B122" s="73"/>
      <c r="C122" s="5" t="s">
        <v>4</v>
      </c>
      <c r="D122" s="50">
        <v>0</v>
      </c>
      <c r="E122" s="50">
        <v>0</v>
      </c>
      <c r="F122" s="107">
        <v>0</v>
      </c>
      <c r="G122" s="128"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>
      <c r="A123" s="74"/>
      <c r="B123" s="74"/>
      <c r="C123" s="4" t="s">
        <v>6</v>
      </c>
      <c r="D123" s="49">
        <f>D120+D121+D122</f>
        <v>48397137</v>
      </c>
      <c r="E123" s="49">
        <f>E120+E121+E122</f>
        <v>48833137</v>
      </c>
      <c r="F123" s="112">
        <f>F120+F121+F122</f>
        <v>10222525.029999999</v>
      </c>
      <c r="G123" s="128">
        <f t="shared" si="6"/>
        <v>20.933582517952921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9.25" customHeight="1">
      <c r="A124" s="72" t="s">
        <v>36</v>
      </c>
      <c r="B124" s="72" t="s">
        <v>43</v>
      </c>
      <c r="C124" s="5" t="s">
        <v>2</v>
      </c>
      <c r="D124" s="46">
        <v>43423565</v>
      </c>
      <c r="E124" s="58">
        <v>43423565</v>
      </c>
      <c r="F124" s="108">
        <v>8070000</v>
      </c>
      <c r="G124" s="128">
        <f t="shared" si="6"/>
        <v>18.584379242008342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9.25" customHeight="1">
      <c r="A125" s="73"/>
      <c r="B125" s="73"/>
      <c r="C125" s="5" t="s">
        <v>3</v>
      </c>
      <c r="D125" s="46">
        <v>19409236</v>
      </c>
      <c r="E125" s="58">
        <v>20071236</v>
      </c>
      <c r="F125" s="108">
        <v>5318039.96</v>
      </c>
      <c r="G125" s="128">
        <f t="shared" si="6"/>
        <v>26.495826963521331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29.25" customHeight="1">
      <c r="A126" s="73"/>
      <c r="B126" s="73"/>
      <c r="C126" s="5" t="s">
        <v>4</v>
      </c>
      <c r="D126" s="50">
        <v>0</v>
      </c>
      <c r="E126" s="50">
        <v>0</v>
      </c>
      <c r="F126" s="107">
        <v>0</v>
      </c>
      <c r="G126" s="128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74"/>
      <c r="B127" s="74"/>
      <c r="C127" s="4" t="s">
        <v>6</v>
      </c>
      <c r="D127" s="49">
        <f>D124+D125+D126</f>
        <v>62832801</v>
      </c>
      <c r="E127" s="49">
        <f>E124+E125+E126</f>
        <v>63494801</v>
      </c>
      <c r="F127" s="112">
        <f>F124+F125+F126</f>
        <v>13388039.960000001</v>
      </c>
      <c r="G127" s="128">
        <f t="shared" si="6"/>
        <v>21.08525383046716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1.75" customHeight="1">
      <c r="A128" s="72" t="s">
        <v>27</v>
      </c>
      <c r="B128" s="72" t="s">
        <v>43</v>
      </c>
      <c r="C128" s="5" t="s">
        <v>2</v>
      </c>
      <c r="D128" s="50">
        <v>0</v>
      </c>
      <c r="E128" s="50">
        <v>0</v>
      </c>
      <c r="F128" s="107">
        <v>0</v>
      </c>
      <c r="G128" s="128"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5.5" customHeight="1">
      <c r="A129" s="73"/>
      <c r="B129" s="73"/>
      <c r="C129" s="5" t="s">
        <v>3</v>
      </c>
      <c r="D129" s="46">
        <v>20571600.510000002</v>
      </c>
      <c r="E129" s="58">
        <v>21155600.510000002</v>
      </c>
      <c r="F129" s="108">
        <v>3979756.5</v>
      </c>
      <c r="G129" s="128">
        <f t="shared" si="6"/>
        <v>18.811834238025131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6" customHeight="1">
      <c r="A130" s="73"/>
      <c r="B130" s="73"/>
      <c r="C130" s="5" t="s">
        <v>4</v>
      </c>
      <c r="D130" s="50">
        <v>0</v>
      </c>
      <c r="E130" s="50">
        <v>0</v>
      </c>
      <c r="F130" s="107">
        <v>0</v>
      </c>
      <c r="G130" s="128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74"/>
      <c r="B131" s="74"/>
      <c r="C131" s="4" t="s">
        <v>6</v>
      </c>
      <c r="D131" s="49">
        <f>D128+D129+D130</f>
        <v>20571600.510000002</v>
      </c>
      <c r="E131" s="49">
        <f>E128+E129+E130</f>
        <v>21155600.510000002</v>
      </c>
      <c r="F131" s="112">
        <f>F128+F129+F130</f>
        <v>3979756.5</v>
      </c>
      <c r="G131" s="128">
        <f t="shared" si="6"/>
        <v>18.811834238025131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5.5" customHeight="1">
      <c r="A132" s="72" t="s">
        <v>42</v>
      </c>
      <c r="B132" s="72" t="s">
        <v>43</v>
      </c>
      <c r="C132" s="5" t="s">
        <v>2</v>
      </c>
      <c r="D132" s="46">
        <v>1025472</v>
      </c>
      <c r="E132" s="58">
        <v>1025472</v>
      </c>
      <c r="F132" s="108">
        <v>285000</v>
      </c>
      <c r="G132" s="128">
        <f t="shared" si="6"/>
        <v>27.79208013480622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2.5" customHeight="1">
      <c r="A133" s="73"/>
      <c r="B133" s="73"/>
      <c r="C133" s="5" t="s">
        <v>3</v>
      </c>
      <c r="D133" s="50">
        <v>0</v>
      </c>
      <c r="E133" s="50">
        <v>0</v>
      </c>
      <c r="F133" s="107">
        <v>0</v>
      </c>
      <c r="G133" s="128">
        <v>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3.75" customHeight="1">
      <c r="A134" s="73"/>
      <c r="B134" s="73"/>
      <c r="C134" s="5" t="s">
        <v>4</v>
      </c>
      <c r="D134" s="50">
        <v>0</v>
      </c>
      <c r="E134" s="50">
        <v>0</v>
      </c>
      <c r="F134" s="107">
        <v>0</v>
      </c>
      <c r="G134" s="128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74"/>
      <c r="B135" s="74"/>
      <c r="C135" s="4" t="s">
        <v>6</v>
      </c>
      <c r="D135" s="49">
        <f>D132+D133+D134</f>
        <v>1025472</v>
      </c>
      <c r="E135" s="49">
        <f>E132+E133+E134</f>
        <v>1025472</v>
      </c>
      <c r="F135" s="112">
        <f>F132+F133+F134</f>
        <v>285000</v>
      </c>
      <c r="G135" s="128">
        <f t="shared" si="6"/>
        <v>27.79208013480622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5.5" customHeight="1">
      <c r="A136" s="72" t="s">
        <v>28</v>
      </c>
      <c r="B136" s="72" t="s">
        <v>43</v>
      </c>
      <c r="C136" s="5" t="s">
        <v>2</v>
      </c>
      <c r="D136" s="50">
        <v>280800</v>
      </c>
      <c r="E136" s="50">
        <v>280800</v>
      </c>
      <c r="F136" s="107">
        <v>0</v>
      </c>
      <c r="G136" s="128">
        <f t="shared" si="6"/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4" customHeight="1">
      <c r="A137" s="73"/>
      <c r="B137" s="73"/>
      <c r="C137" s="5" t="s">
        <v>3</v>
      </c>
      <c r="D137" s="50">
        <v>124200</v>
      </c>
      <c r="E137" s="50">
        <v>124200</v>
      </c>
      <c r="F137" s="107">
        <v>0</v>
      </c>
      <c r="G137" s="128">
        <f t="shared" ref="G137:G200" si="11">F137/E137*100</f>
        <v>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73"/>
      <c r="B138" s="73"/>
      <c r="C138" s="5" t="s">
        <v>4</v>
      </c>
      <c r="D138" s="50">
        <v>0</v>
      </c>
      <c r="E138" s="50">
        <v>0</v>
      </c>
      <c r="F138" s="107">
        <v>0</v>
      </c>
      <c r="G138" s="128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74"/>
      <c r="B139" s="74"/>
      <c r="C139" s="4" t="s">
        <v>6</v>
      </c>
      <c r="D139" s="49">
        <f>D136+D137+D138</f>
        <v>405000</v>
      </c>
      <c r="E139" s="49">
        <f>E136+E137+E138</f>
        <v>405000</v>
      </c>
      <c r="F139" s="112">
        <f>F136+F137+F138</f>
        <v>0</v>
      </c>
      <c r="G139" s="128">
        <f t="shared" si="11"/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>
      <c r="A140" s="72" t="s">
        <v>74</v>
      </c>
      <c r="B140" s="68" t="s">
        <v>11</v>
      </c>
      <c r="C140" s="5" t="s">
        <v>2</v>
      </c>
      <c r="D140" s="59">
        <v>35545</v>
      </c>
      <c r="E140" s="59">
        <v>35545</v>
      </c>
      <c r="F140" s="116">
        <v>0</v>
      </c>
      <c r="G140" s="128">
        <f t="shared" si="11"/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9.25" customHeight="1">
      <c r="A141" s="73"/>
      <c r="B141" s="68"/>
      <c r="C141" s="5" t="s">
        <v>3</v>
      </c>
      <c r="D141" s="50">
        <v>0</v>
      </c>
      <c r="E141" s="50">
        <v>0</v>
      </c>
      <c r="F141" s="107">
        <v>0</v>
      </c>
      <c r="G141" s="128"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73"/>
      <c r="B142" s="68"/>
      <c r="C142" s="5" t="s">
        <v>4</v>
      </c>
      <c r="D142" s="50">
        <v>0</v>
      </c>
      <c r="E142" s="50">
        <v>0</v>
      </c>
      <c r="F142" s="107">
        <v>0</v>
      </c>
      <c r="G142" s="128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74"/>
      <c r="B143" s="68"/>
      <c r="C143" s="4" t="s">
        <v>6</v>
      </c>
      <c r="D143" s="49">
        <f>D140+D141+D142</f>
        <v>35545</v>
      </c>
      <c r="E143" s="49">
        <f>E140+E141+E142</f>
        <v>35545</v>
      </c>
      <c r="F143" s="112">
        <f>F140+F141+F142</f>
        <v>0</v>
      </c>
      <c r="G143" s="128">
        <f t="shared" si="11"/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1" customHeight="1">
      <c r="A144" s="72" t="s">
        <v>22</v>
      </c>
      <c r="B144" s="68" t="s">
        <v>11</v>
      </c>
      <c r="C144" s="5" t="s">
        <v>2</v>
      </c>
      <c r="D144" s="50">
        <v>0</v>
      </c>
      <c r="E144" s="50">
        <v>0</v>
      </c>
      <c r="F144" s="107">
        <v>0</v>
      </c>
      <c r="G144" s="128"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4.75" customHeight="1">
      <c r="A145" s="73"/>
      <c r="B145" s="68"/>
      <c r="C145" s="5" t="s">
        <v>3</v>
      </c>
      <c r="D145" s="50">
        <v>0</v>
      </c>
      <c r="E145" s="50">
        <v>0</v>
      </c>
      <c r="F145" s="107">
        <v>0</v>
      </c>
      <c r="G145" s="128"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73"/>
      <c r="B146" s="68"/>
      <c r="C146" s="5" t="s">
        <v>4</v>
      </c>
      <c r="D146" s="50">
        <v>0</v>
      </c>
      <c r="E146" s="50">
        <v>0</v>
      </c>
      <c r="F146" s="107">
        <v>0</v>
      </c>
      <c r="G146" s="128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74"/>
      <c r="B147" s="68"/>
      <c r="C147" s="4" t="s">
        <v>6</v>
      </c>
      <c r="D147" s="49">
        <f>D144+D145+D146</f>
        <v>0</v>
      </c>
      <c r="E147" s="49">
        <f>E144+E145+E146</f>
        <v>0</v>
      </c>
      <c r="F147" s="112">
        <f>F144+F145+F146</f>
        <v>0</v>
      </c>
      <c r="G147" s="128"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4" customHeight="1">
      <c r="A148" s="72" t="s">
        <v>47</v>
      </c>
      <c r="B148" s="68" t="s">
        <v>11</v>
      </c>
      <c r="C148" s="28" t="s">
        <v>2</v>
      </c>
      <c r="D148" s="50">
        <v>0</v>
      </c>
      <c r="E148" s="50">
        <v>0</v>
      </c>
      <c r="F148" s="107">
        <v>0</v>
      </c>
      <c r="G148" s="128">
        <v>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1.75" customHeight="1">
      <c r="A149" s="73"/>
      <c r="B149" s="68"/>
      <c r="C149" s="28" t="s">
        <v>3</v>
      </c>
      <c r="D149" s="45">
        <v>33600</v>
      </c>
      <c r="E149" s="45">
        <v>33600</v>
      </c>
      <c r="F149" s="116">
        <v>0</v>
      </c>
      <c r="G149" s="128">
        <f t="shared" si="11"/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73"/>
      <c r="B150" s="68"/>
      <c r="C150" s="28" t="s">
        <v>4</v>
      </c>
      <c r="D150" s="50">
        <v>0</v>
      </c>
      <c r="E150" s="50">
        <v>0</v>
      </c>
      <c r="F150" s="107">
        <v>0</v>
      </c>
      <c r="G150" s="128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74"/>
      <c r="B151" s="68"/>
      <c r="C151" s="4" t="s">
        <v>6</v>
      </c>
      <c r="D151" s="49">
        <f>D148+D149+D150</f>
        <v>33600</v>
      </c>
      <c r="E151" s="49">
        <f t="shared" ref="E151:F151" si="12">E148+E149+E150</f>
        <v>33600</v>
      </c>
      <c r="F151" s="112">
        <f t="shared" si="12"/>
        <v>0</v>
      </c>
      <c r="G151" s="128">
        <f t="shared" si="11"/>
        <v>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4.75" customHeight="1">
      <c r="A152" s="72" t="s">
        <v>75</v>
      </c>
      <c r="B152" s="68" t="s">
        <v>11</v>
      </c>
      <c r="C152" s="5" t="s">
        <v>2</v>
      </c>
      <c r="D152" s="50">
        <v>0</v>
      </c>
      <c r="E152" s="50">
        <v>0</v>
      </c>
      <c r="F152" s="107">
        <v>0</v>
      </c>
      <c r="G152" s="128"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7" customHeight="1">
      <c r="A153" s="73"/>
      <c r="B153" s="68"/>
      <c r="C153" s="5" t="s">
        <v>3</v>
      </c>
      <c r="D153" s="45">
        <v>429259</v>
      </c>
      <c r="E153" s="45">
        <v>429259</v>
      </c>
      <c r="F153" s="116">
        <v>105144.27</v>
      </c>
      <c r="G153" s="128">
        <f t="shared" si="11"/>
        <v>24.494365872352127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73"/>
      <c r="B154" s="68"/>
      <c r="C154" s="5" t="s">
        <v>4</v>
      </c>
      <c r="D154" s="50">
        <v>0</v>
      </c>
      <c r="E154" s="50">
        <v>0</v>
      </c>
      <c r="F154" s="107">
        <v>0</v>
      </c>
      <c r="G154" s="128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74"/>
      <c r="B155" s="68"/>
      <c r="C155" s="4" t="s">
        <v>6</v>
      </c>
      <c r="D155" s="49">
        <f>D152+D153+D154</f>
        <v>429259</v>
      </c>
      <c r="E155" s="49">
        <f>E152+E153+E154</f>
        <v>429259</v>
      </c>
      <c r="F155" s="112">
        <f>F152+F153+F154</f>
        <v>105144.27</v>
      </c>
      <c r="G155" s="128">
        <f t="shared" si="11"/>
        <v>24.494365872352127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5.5" customHeight="1">
      <c r="A156" s="72" t="s">
        <v>41</v>
      </c>
      <c r="B156" s="72" t="s">
        <v>43</v>
      </c>
      <c r="C156" s="5" t="s">
        <v>2</v>
      </c>
      <c r="D156" s="45">
        <v>8400</v>
      </c>
      <c r="E156" s="45">
        <v>8400</v>
      </c>
      <c r="F156" s="116">
        <v>2100</v>
      </c>
      <c r="G156" s="128">
        <f t="shared" si="11"/>
        <v>25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3.25" customHeight="1">
      <c r="A157" s="73"/>
      <c r="B157" s="73"/>
      <c r="C157" s="5" t="s">
        <v>3</v>
      </c>
      <c r="D157" s="50">
        <v>0</v>
      </c>
      <c r="E157" s="50">
        <v>0</v>
      </c>
      <c r="F157" s="107">
        <v>0</v>
      </c>
      <c r="G157" s="128">
        <v>0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1.5" customHeight="1">
      <c r="A158" s="73"/>
      <c r="B158" s="73"/>
      <c r="C158" s="5" t="s">
        <v>4</v>
      </c>
      <c r="D158" s="50">
        <v>0</v>
      </c>
      <c r="E158" s="50">
        <v>0</v>
      </c>
      <c r="F158" s="107">
        <v>0</v>
      </c>
      <c r="G158" s="128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30.75" customHeight="1">
      <c r="A159" s="74"/>
      <c r="B159" s="74"/>
      <c r="C159" s="4" t="s">
        <v>6</v>
      </c>
      <c r="D159" s="49">
        <f>D156+D157+D158</f>
        <v>8400</v>
      </c>
      <c r="E159" s="49">
        <f>E156+E157+E158</f>
        <v>8400</v>
      </c>
      <c r="F159" s="112">
        <f>F156+F157+F158</f>
        <v>2100</v>
      </c>
      <c r="G159" s="128">
        <f t="shared" si="11"/>
        <v>25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9.25" customHeight="1">
      <c r="A160" s="72" t="s">
        <v>52</v>
      </c>
      <c r="B160" s="72" t="s">
        <v>43</v>
      </c>
      <c r="C160" s="5" t="s">
        <v>2</v>
      </c>
      <c r="D160" s="50">
        <v>0</v>
      </c>
      <c r="E160" s="50">
        <v>0</v>
      </c>
      <c r="F160" s="107">
        <v>0</v>
      </c>
      <c r="G160" s="128">
        <v>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9.25" customHeight="1">
      <c r="A161" s="73"/>
      <c r="B161" s="73"/>
      <c r="C161" s="5" t="s">
        <v>3</v>
      </c>
      <c r="D161" s="43">
        <v>9963345</v>
      </c>
      <c r="E161" s="46">
        <v>10426745</v>
      </c>
      <c r="F161" s="108">
        <v>1937641.34</v>
      </c>
      <c r="G161" s="128">
        <f t="shared" si="11"/>
        <v>18.583377075012386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46.5" customHeight="1">
      <c r="A162" s="73"/>
      <c r="B162" s="73"/>
      <c r="C162" s="5" t="s">
        <v>4</v>
      </c>
      <c r="D162" s="50">
        <v>0</v>
      </c>
      <c r="E162" s="50">
        <v>0</v>
      </c>
      <c r="F162" s="107">
        <v>0</v>
      </c>
      <c r="G162" s="128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63.75" customHeight="1">
      <c r="A163" s="74"/>
      <c r="B163" s="74"/>
      <c r="C163" s="25" t="s">
        <v>5</v>
      </c>
      <c r="D163" s="49">
        <f>D160+D161+D162</f>
        <v>9963345</v>
      </c>
      <c r="E163" s="49">
        <f>E160+E161+E162</f>
        <v>10426745</v>
      </c>
      <c r="F163" s="112">
        <f>F160+F161+F162</f>
        <v>1937641.34</v>
      </c>
      <c r="G163" s="128">
        <f t="shared" si="11"/>
        <v>18.583377075012386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1.75" customHeight="1">
      <c r="A164" s="72" t="s">
        <v>76</v>
      </c>
      <c r="B164" s="72" t="s">
        <v>43</v>
      </c>
      <c r="C164" s="34" t="s">
        <v>2</v>
      </c>
      <c r="D164" s="50">
        <v>0</v>
      </c>
      <c r="E164" s="50">
        <v>0</v>
      </c>
      <c r="F164" s="107">
        <v>0</v>
      </c>
      <c r="G164" s="128">
        <v>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8.75" customHeight="1">
      <c r="A165" s="73"/>
      <c r="B165" s="73"/>
      <c r="C165" s="34" t="s">
        <v>3</v>
      </c>
      <c r="D165" s="50">
        <v>0</v>
      </c>
      <c r="E165" s="50">
        <v>0</v>
      </c>
      <c r="F165" s="107">
        <v>0</v>
      </c>
      <c r="G165" s="128"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8" customHeight="1">
      <c r="A166" s="73"/>
      <c r="B166" s="73"/>
      <c r="C166" s="34" t="s">
        <v>4</v>
      </c>
      <c r="D166" s="50">
        <v>0</v>
      </c>
      <c r="E166" s="50">
        <v>0</v>
      </c>
      <c r="F166" s="107">
        <v>0</v>
      </c>
      <c r="G166" s="128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42" customHeight="1">
      <c r="A167" s="74"/>
      <c r="B167" s="74"/>
      <c r="C167" s="25" t="s">
        <v>5</v>
      </c>
      <c r="D167" s="49">
        <f>D164+D165+D166</f>
        <v>0</v>
      </c>
      <c r="E167" s="49">
        <f t="shared" ref="E167:F167" si="13">E164+E165+E166</f>
        <v>0</v>
      </c>
      <c r="F167" s="112">
        <f t="shared" si="13"/>
        <v>0</v>
      </c>
      <c r="G167" s="128"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1.75" customHeight="1">
      <c r="A168" s="72" t="s">
        <v>79</v>
      </c>
      <c r="B168" s="72" t="s">
        <v>43</v>
      </c>
      <c r="C168" s="34" t="s">
        <v>2</v>
      </c>
      <c r="D168" s="44">
        <v>7327795.5</v>
      </c>
      <c r="E168" s="50">
        <v>10040346.960000001</v>
      </c>
      <c r="F168" s="107">
        <v>0</v>
      </c>
      <c r="G168" s="128">
        <f t="shared" si="11"/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2.5" customHeight="1">
      <c r="A169" s="73"/>
      <c r="B169" s="73"/>
      <c r="C169" s="34" t="s">
        <v>3</v>
      </c>
      <c r="D169" s="44">
        <v>551554.5</v>
      </c>
      <c r="E169" s="50">
        <f>702824.29+52900.75</f>
        <v>755725.04</v>
      </c>
      <c r="F169" s="107">
        <v>0</v>
      </c>
      <c r="G169" s="128">
        <f t="shared" si="11"/>
        <v>0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0.75" customHeight="1">
      <c r="A170" s="73"/>
      <c r="B170" s="73"/>
      <c r="C170" s="34" t="s">
        <v>4</v>
      </c>
      <c r="D170" s="50">
        <v>0</v>
      </c>
      <c r="E170" s="50">
        <v>0</v>
      </c>
      <c r="F170" s="107">
        <v>0</v>
      </c>
      <c r="G170" s="128"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37.5" customHeight="1">
      <c r="A171" s="74"/>
      <c r="B171" s="74"/>
      <c r="C171" s="25" t="s">
        <v>5</v>
      </c>
      <c r="D171" s="49">
        <f>D168+D169+D170</f>
        <v>7879350</v>
      </c>
      <c r="E171" s="49">
        <f t="shared" ref="E171:F171" si="14">E168+E169+E170</f>
        <v>10796072</v>
      </c>
      <c r="F171" s="112">
        <f t="shared" si="14"/>
        <v>0</v>
      </c>
      <c r="G171" s="128">
        <f t="shared" si="11"/>
        <v>0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6.25" customHeight="1">
      <c r="A172" s="72" t="s">
        <v>78</v>
      </c>
      <c r="B172" s="72" t="s">
        <v>43</v>
      </c>
      <c r="C172" s="52" t="s">
        <v>2</v>
      </c>
      <c r="D172" s="50">
        <v>0</v>
      </c>
      <c r="E172" s="50">
        <v>2047099</v>
      </c>
      <c r="F172" s="107">
        <v>0</v>
      </c>
      <c r="G172" s="128">
        <f t="shared" si="11"/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8.5" customHeight="1">
      <c r="A173" s="73"/>
      <c r="B173" s="73"/>
      <c r="C173" s="52" t="s">
        <v>3</v>
      </c>
      <c r="D173" s="50">
        <v>0</v>
      </c>
      <c r="E173" s="50">
        <f>143296.93+10785.79</f>
        <v>154082.72</v>
      </c>
      <c r="F173" s="107">
        <v>0</v>
      </c>
      <c r="G173" s="128">
        <f t="shared" si="11"/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2.5" customHeight="1">
      <c r="A174" s="73"/>
      <c r="B174" s="73"/>
      <c r="C174" s="52" t="s">
        <v>4</v>
      </c>
      <c r="D174" s="50">
        <v>0</v>
      </c>
      <c r="E174" s="50">
        <v>0</v>
      </c>
      <c r="F174" s="107">
        <v>0</v>
      </c>
      <c r="G174" s="128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30.75" customHeight="1">
      <c r="A175" s="74"/>
      <c r="B175" s="74"/>
      <c r="C175" s="25" t="s">
        <v>5</v>
      </c>
      <c r="D175" s="49">
        <f>D172+D173</f>
        <v>0</v>
      </c>
      <c r="E175" s="49">
        <f t="shared" ref="E175:F175" si="15">E172+E173</f>
        <v>2201181.7200000002</v>
      </c>
      <c r="F175" s="112">
        <f t="shared" si="15"/>
        <v>0</v>
      </c>
      <c r="G175" s="128">
        <f t="shared" si="11"/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s="12" customFormat="1" ht="18.75" customHeight="1">
      <c r="A176" s="86" t="s">
        <v>67</v>
      </c>
      <c r="B176" s="84" t="s">
        <v>11</v>
      </c>
      <c r="C176" s="11" t="s">
        <v>2</v>
      </c>
      <c r="D176" s="47">
        <f t="shared" ref="D176:F178" si="16">D180+D184+D188+D192+D196+D200</f>
        <v>6478416</v>
      </c>
      <c r="E176" s="47">
        <f t="shared" si="16"/>
        <v>6478416</v>
      </c>
      <c r="F176" s="111">
        <f t="shared" si="16"/>
        <v>748157.92</v>
      </c>
      <c r="G176" s="128">
        <f t="shared" si="11"/>
        <v>11.548469872882508</v>
      </c>
    </row>
    <row r="177" spans="1:36" s="12" customFormat="1" ht="18" customHeight="1">
      <c r="A177" s="87"/>
      <c r="B177" s="84"/>
      <c r="C177" s="11" t="s">
        <v>3</v>
      </c>
      <c r="D177" s="47">
        <f>D181+D185+D189+D193+D197+D201</f>
        <v>1852702.78</v>
      </c>
      <c r="E177" s="47">
        <f t="shared" ref="E177:F177" si="17">E181+E185+E189+E193+E197+E201</f>
        <v>1852702.78</v>
      </c>
      <c r="F177" s="111">
        <f t="shared" si="17"/>
        <v>298929.82</v>
      </c>
      <c r="G177" s="128">
        <f t="shared" si="11"/>
        <v>16.134796321728409</v>
      </c>
    </row>
    <row r="178" spans="1:36" s="12" customFormat="1" ht="31.5" customHeight="1">
      <c r="A178" s="87"/>
      <c r="B178" s="84"/>
      <c r="C178" s="11" t="s">
        <v>4</v>
      </c>
      <c r="D178" s="47">
        <f t="shared" si="16"/>
        <v>0</v>
      </c>
      <c r="E178" s="47">
        <f t="shared" si="16"/>
        <v>0</v>
      </c>
      <c r="F178" s="111">
        <f t="shared" si="16"/>
        <v>0</v>
      </c>
      <c r="G178" s="128">
        <v>0</v>
      </c>
    </row>
    <row r="179" spans="1:36" s="12" customFormat="1" ht="29.25" customHeight="1">
      <c r="A179" s="88"/>
      <c r="B179" s="84"/>
      <c r="C179" s="13" t="s">
        <v>6</v>
      </c>
      <c r="D179" s="48">
        <f>D176+D177+D178</f>
        <v>8331118.7800000003</v>
      </c>
      <c r="E179" s="48">
        <f>E176+E177+E178</f>
        <v>8331118.7800000003</v>
      </c>
      <c r="F179" s="110">
        <f>F176+F177+F178</f>
        <v>1047087.74</v>
      </c>
      <c r="G179" s="128">
        <f t="shared" si="11"/>
        <v>12.568392885163018</v>
      </c>
    </row>
    <row r="180" spans="1:36" ht="18.75" customHeight="1">
      <c r="A180" s="72" t="s">
        <v>29</v>
      </c>
      <c r="B180" s="68" t="s">
        <v>11</v>
      </c>
      <c r="C180" s="5" t="s">
        <v>2</v>
      </c>
      <c r="D180" s="44">
        <v>0</v>
      </c>
      <c r="E180" s="44">
        <v>0</v>
      </c>
      <c r="F180" s="118">
        <v>0</v>
      </c>
      <c r="G180" s="128"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5.75" customHeight="1">
      <c r="A181" s="73"/>
      <c r="B181" s="68"/>
      <c r="C181" s="5" t="s">
        <v>3</v>
      </c>
      <c r="D181" s="67">
        <v>959617</v>
      </c>
      <c r="E181" s="43">
        <v>959617</v>
      </c>
      <c r="F181" s="121">
        <v>159936.14000000001</v>
      </c>
      <c r="G181" s="128">
        <f t="shared" si="11"/>
        <v>16.666663887780231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32.25" customHeight="1">
      <c r="A182" s="73"/>
      <c r="B182" s="68"/>
      <c r="C182" s="5" t="s">
        <v>4</v>
      </c>
      <c r="D182" s="44">
        <v>0</v>
      </c>
      <c r="E182" s="44">
        <v>0</v>
      </c>
      <c r="F182" s="118">
        <v>0</v>
      </c>
      <c r="G182" s="128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29.25" customHeight="1">
      <c r="A183" s="74"/>
      <c r="B183" s="68"/>
      <c r="C183" s="4" t="s">
        <v>6</v>
      </c>
      <c r="D183" s="35">
        <f>D180+D181+D182</f>
        <v>959617</v>
      </c>
      <c r="E183" s="49">
        <f>E180+E181+E182</f>
        <v>959617</v>
      </c>
      <c r="F183" s="112">
        <f>F180+F181+F182</f>
        <v>159936.14000000001</v>
      </c>
      <c r="G183" s="128">
        <f t="shared" si="11"/>
        <v>16.666663887780231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2.5" customHeight="1">
      <c r="A184" s="72" t="s">
        <v>20</v>
      </c>
      <c r="B184" s="68" t="s">
        <v>11</v>
      </c>
      <c r="C184" s="5" t="s">
        <v>2</v>
      </c>
      <c r="D184" s="45">
        <v>54000</v>
      </c>
      <c r="E184" s="45">
        <v>54000</v>
      </c>
      <c r="F184" s="116">
        <v>1500</v>
      </c>
      <c r="G184" s="128">
        <f t="shared" si="11"/>
        <v>2.7777777777777777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4" customHeight="1">
      <c r="A185" s="73"/>
      <c r="B185" s="68"/>
      <c r="C185" s="5" t="s">
        <v>3</v>
      </c>
      <c r="D185" s="44">
        <v>0</v>
      </c>
      <c r="E185" s="44">
        <v>0</v>
      </c>
      <c r="F185" s="118">
        <v>0</v>
      </c>
      <c r="G185" s="128">
        <v>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3" customHeight="1">
      <c r="A186" s="73"/>
      <c r="B186" s="68"/>
      <c r="C186" s="5" t="s">
        <v>4</v>
      </c>
      <c r="D186" s="44">
        <v>0</v>
      </c>
      <c r="E186" s="44">
        <v>0</v>
      </c>
      <c r="F186" s="118">
        <v>0</v>
      </c>
      <c r="G186" s="128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29.25" customHeight="1">
      <c r="A187" s="74"/>
      <c r="B187" s="68"/>
      <c r="C187" s="4" t="s">
        <v>6</v>
      </c>
      <c r="D187" s="35">
        <f>D184+D185+D186</f>
        <v>54000</v>
      </c>
      <c r="E187" s="49">
        <f>E184+E185+E186</f>
        <v>54000</v>
      </c>
      <c r="F187" s="112">
        <f>F184+F185+F186</f>
        <v>1500</v>
      </c>
      <c r="G187" s="128">
        <f t="shared" si="11"/>
        <v>2.7777777777777777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6.25" customHeight="1">
      <c r="A188" s="72" t="s">
        <v>21</v>
      </c>
      <c r="B188" s="68" t="s">
        <v>11</v>
      </c>
      <c r="C188" s="5" t="s">
        <v>2</v>
      </c>
      <c r="D188" s="46">
        <v>4190634</v>
      </c>
      <c r="E188" s="43">
        <v>4190634</v>
      </c>
      <c r="F188" s="121">
        <v>746657.92</v>
      </c>
      <c r="G188" s="128">
        <f t="shared" si="11"/>
        <v>17.817302107509271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2.5" customHeight="1">
      <c r="A189" s="73"/>
      <c r="B189" s="68"/>
      <c r="C189" s="5" t="s">
        <v>3</v>
      </c>
      <c r="D189" s="50">
        <v>671766</v>
      </c>
      <c r="E189" s="50">
        <v>671766</v>
      </c>
      <c r="F189" s="107">
        <v>121513.95</v>
      </c>
      <c r="G189" s="128">
        <f t="shared" si="11"/>
        <v>18.088731790534204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5.25" customHeight="1">
      <c r="A190" s="73"/>
      <c r="B190" s="68"/>
      <c r="C190" s="5" t="s">
        <v>4</v>
      </c>
      <c r="D190" s="50">
        <v>0</v>
      </c>
      <c r="E190" s="50">
        <v>0</v>
      </c>
      <c r="F190" s="107">
        <v>0</v>
      </c>
      <c r="G190" s="128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>
      <c r="A191" s="74"/>
      <c r="B191" s="68"/>
      <c r="C191" s="4" t="s">
        <v>6</v>
      </c>
      <c r="D191" s="49">
        <f>D188+D189+D190</f>
        <v>4862400</v>
      </c>
      <c r="E191" s="49">
        <f>E188+E189+E190</f>
        <v>4862400</v>
      </c>
      <c r="F191" s="112">
        <f>F188+F189+F190</f>
        <v>868171.87</v>
      </c>
      <c r="G191" s="128">
        <f t="shared" si="11"/>
        <v>17.854801538334979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0.25" customHeight="1">
      <c r="A192" s="72" t="s">
        <v>19</v>
      </c>
      <c r="B192" s="68" t="s">
        <v>11</v>
      </c>
      <c r="C192" s="5" t="s">
        <v>2</v>
      </c>
      <c r="D192" s="43">
        <v>2007192</v>
      </c>
      <c r="E192" s="43">
        <v>2007192</v>
      </c>
      <c r="F192" s="122">
        <v>0</v>
      </c>
      <c r="G192" s="128">
        <f t="shared" si="11"/>
        <v>0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18.75" customHeight="1">
      <c r="A193" s="73"/>
      <c r="B193" s="68"/>
      <c r="C193" s="5" t="s">
        <v>3</v>
      </c>
      <c r="D193" s="44">
        <v>0</v>
      </c>
      <c r="E193" s="44">
        <v>0</v>
      </c>
      <c r="F193" s="118">
        <v>0</v>
      </c>
      <c r="G193" s="128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4.5" customHeight="1">
      <c r="A194" s="73"/>
      <c r="B194" s="68"/>
      <c r="C194" s="5" t="s">
        <v>4</v>
      </c>
      <c r="D194" s="44">
        <v>0</v>
      </c>
      <c r="E194" s="44">
        <v>0</v>
      </c>
      <c r="F194" s="118">
        <v>0</v>
      </c>
      <c r="G194" s="128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31.5" customHeight="1">
      <c r="A195" s="74"/>
      <c r="B195" s="68"/>
      <c r="C195" s="4" t="s">
        <v>6</v>
      </c>
      <c r="D195" s="49">
        <f>D192+D193+D194</f>
        <v>2007192</v>
      </c>
      <c r="E195" s="49">
        <f>E192+E193+E194</f>
        <v>2007192</v>
      </c>
      <c r="F195" s="112">
        <f>F192+F193+F194</f>
        <v>0</v>
      </c>
      <c r="G195" s="128">
        <f t="shared" si="11"/>
        <v>0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6.25" customHeight="1">
      <c r="A196" s="72" t="s">
        <v>30</v>
      </c>
      <c r="B196" s="68" t="s">
        <v>11</v>
      </c>
      <c r="C196" s="5" t="s">
        <v>2</v>
      </c>
      <c r="D196" s="44">
        <v>0</v>
      </c>
      <c r="E196" s="44">
        <v>0</v>
      </c>
      <c r="F196" s="118">
        <v>0</v>
      </c>
      <c r="G196" s="128">
        <v>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4" customHeight="1">
      <c r="A197" s="73"/>
      <c r="B197" s="68"/>
      <c r="C197" s="5" t="s">
        <v>3</v>
      </c>
      <c r="D197" s="43">
        <v>108024.78</v>
      </c>
      <c r="E197" s="67">
        <v>108024.78</v>
      </c>
      <c r="F197" s="122">
        <v>17479.73</v>
      </c>
      <c r="G197" s="128">
        <f t="shared" si="11"/>
        <v>16.181222493579714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6" customHeight="1">
      <c r="A198" s="73"/>
      <c r="B198" s="68"/>
      <c r="C198" s="5" t="s">
        <v>4</v>
      </c>
      <c r="D198" s="44">
        <v>0</v>
      </c>
      <c r="E198" s="44">
        <v>0</v>
      </c>
      <c r="F198" s="118">
        <v>0</v>
      </c>
      <c r="G198" s="128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34.5" customHeight="1">
      <c r="A199" s="74"/>
      <c r="B199" s="68"/>
      <c r="C199" s="15" t="s">
        <v>6</v>
      </c>
      <c r="D199" s="54">
        <f>D196+D197+D198</f>
        <v>108024.78</v>
      </c>
      <c r="E199" s="54">
        <f>E196+E197+E198</f>
        <v>108024.78</v>
      </c>
      <c r="F199" s="123">
        <f>F196+F197+F198</f>
        <v>17479.73</v>
      </c>
      <c r="G199" s="128">
        <f t="shared" si="11"/>
        <v>16.181222493579714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17.25" customHeight="1">
      <c r="A200" s="72" t="s">
        <v>31</v>
      </c>
      <c r="B200" s="68" t="s">
        <v>11</v>
      </c>
      <c r="C200" s="5" t="s">
        <v>2</v>
      </c>
      <c r="D200" s="50">
        <v>226590</v>
      </c>
      <c r="E200" s="50">
        <v>226590</v>
      </c>
      <c r="F200" s="107">
        <v>0</v>
      </c>
      <c r="G200" s="128">
        <f t="shared" si="11"/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15" customHeight="1">
      <c r="A201" s="73"/>
      <c r="B201" s="68"/>
      <c r="C201" s="5" t="s">
        <v>3</v>
      </c>
      <c r="D201" s="50">
        <v>113295</v>
      </c>
      <c r="E201" s="50">
        <v>113295</v>
      </c>
      <c r="F201" s="107">
        <v>0</v>
      </c>
      <c r="G201" s="128">
        <f t="shared" ref="G201:G243" si="18">F201/E201*100</f>
        <v>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2.25" customHeight="1">
      <c r="A202" s="73"/>
      <c r="B202" s="68"/>
      <c r="C202" s="5" t="s">
        <v>4</v>
      </c>
      <c r="D202" s="50">
        <v>0</v>
      </c>
      <c r="E202" s="50">
        <v>0</v>
      </c>
      <c r="F202" s="107">
        <v>0</v>
      </c>
      <c r="G202" s="128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29.25" customHeight="1">
      <c r="A203" s="74"/>
      <c r="B203" s="68"/>
      <c r="C203" s="15" t="s">
        <v>6</v>
      </c>
      <c r="D203" s="54">
        <f>D200+D201+D202</f>
        <v>339885</v>
      </c>
      <c r="E203" s="54">
        <f>E200+E201+E202</f>
        <v>339885</v>
      </c>
      <c r="F203" s="123">
        <f>F200+F201+F202</f>
        <v>0</v>
      </c>
      <c r="G203" s="128">
        <f t="shared" si="18"/>
        <v>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2.5" customHeight="1">
      <c r="A204" s="75" t="s">
        <v>68</v>
      </c>
      <c r="B204" s="84" t="s">
        <v>11</v>
      </c>
      <c r="C204" s="11" t="s">
        <v>2</v>
      </c>
      <c r="D204" s="47">
        <f>D208+D216+D212</f>
        <v>600000</v>
      </c>
      <c r="E204" s="47">
        <f t="shared" ref="E204:F204" si="19">E208+E216+E212</f>
        <v>0</v>
      </c>
      <c r="F204" s="111">
        <f t="shared" si="19"/>
        <v>0</v>
      </c>
      <c r="G204" s="128"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1.75" customHeight="1">
      <c r="A205" s="76"/>
      <c r="B205" s="84"/>
      <c r="C205" s="11" t="s">
        <v>3</v>
      </c>
      <c r="D205" s="47">
        <f>D209+D217+D213</f>
        <v>9883757</v>
      </c>
      <c r="E205" s="47">
        <f t="shared" ref="E205:F205" si="20">E209+E217+E213</f>
        <v>10102257</v>
      </c>
      <c r="F205" s="111">
        <f t="shared" si="20"/>
        <v>2174490.11</v>
      </c>
      <c r="G205" s="128">
        <f t="shared" si="18"/>
        <v>21.524795003730354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3" customHeight="1">
      <c r="A206" s="76"/>
      <c r="B206" s="84"/>
      <c r="C206" s="11" t="s">
        <v>4</v>
      </c>
      <c r="D206" s="47">
        <f>D210+D218+D214</f>
        <v>0</v>
      </c>
      <c r="E206" s="47">
        <f t="shared" ref="E206:F206" si="21">E210+E218+E214</f>
        <v>0</v>
      </c>
      <c r="F206" s="111">
        <f t="shared" si="21"/>
        <v>0</v>
      </c>
      <c r="G206" s="128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77"/>
      <c r="B207" s="84"/>
      <c r="C207" s="13" t="s">
        <v>6</v>
      </c>
      <c r="D207" s="48">
        <f>D204+D205+D206</f>
        <v>10483757</v>
      </c>
      <c r="E207" s="48">
        <f>E204+E205+E206</f>
        <v>10102257</v>
      </c>
      <c r="F207" s="110">
        <f>F204+F205+F206</f>
        <v>2174490.11</v>
      </c>
      <c r="G207" s="128">
        <f t="shared" si="18"/>
        <v>21.524795003730354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3.25" customHeight="1">
      <c r="A208" s="72" t="s">
        <v>33</v>
      </c>
      <c r="B208" s="68" t="s">
        <v>57</v>
      </c>
      <c r="C208" s="5" t="s">
        <v>2</v>
      </c>
      <c r="D208" s="50">
        <v>0</v>
      </c>
      <c r="E208" s="50">
        <v>0</v>
      </c>
      <c r="F208" s="107">
        <v>0</v>
      </c>
      <c r="G208" s="128"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80" ht="23.25" customHeight="1">
      <c r="A209" s="73"/>
      <c r="B209" s="68"/>
      <c r="C209" s="5" t="s">
        <v>3</v>
      </c>
      <c r="D209" s="46">
        <v>7902836</v>
      </c>
      <c r="E209" s="46">
        <v>8108997</v>
      </c>
      <c r="F209" s="108">
        <v>1769300</v>
      </c>
      <c r="G209" s="128">
        <f t="shared" si="18"/>
        <v>21.818974652475514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80" ht="35.25" customHeight="1">
      <c r="A210" s="73"/>
      <c r="B210" s="68"/>
      <c r="C210" s="5" t="s">
        <v>4</v>
      </c>
      <c r="D210" s="50">
        <v>0</v>
      </c>
      <c r="E210" s="50">
        <v>0</v>
      </c>
      <c r="F210" s="107">
        <v>0</v>
      </c>
      <c r="G210" s="128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80" ht="29.25" customHeight="1">
      <c r="A211" s="74"/>
      <c r="B211" s="68"/>
      <c r="C211" s="4" t="s">
        <v>6</v>
      </c>
      <c r="D211" s="49">
        <f>D208+D209+D210</f>
        <v>7902836</v>
      </c>
      <c r="E211" s="49">
        <f>E208+E209+E210</f>
        <v>8108997</v>
      </c>
      <c r="F211" s="112">
        <f>F208+F209+F210</f>
        <v>1769300</v>
      </c>
      <c r="G211" s="128">
        <f t="shared" si="18"/>
        <v>21.818974652475514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80" ht="29.25" customHeight="1">
      <c r="A212" s="72" t="s">
        <v>77</v>
      </c>
      <c r="B212" s="68" t="s">
        <v>57</v>
      </c>
      <c r="C212" s="31" t="s">
        <v>2</v>
      </c>
      <c r="D212" s="50">
        <v>600000</v>
      </c>
      <c r="E212" s="50">
        <v>0</v>
      </c>
      <c r="F212" s="50">
        <v>0</v>
      </c>
      <c r="G212" s="128">
        <v>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80" ht="29.25" customHeight="1">
      <c r="A213" s="73"/>
      <c r="B213" s="68"/>
      <c r="C213" s="31" t="s">
        <v>3</v>
      </c>
      <c r="D213" s="50">
        <v>45161</v>
      </c>
      <c r="E213" s="50">
        <v>0</v>
      </c>
      <c r="F213" s="50">
        <v>0</v>
      </c>
      <c r="G213" s="128">
        <v>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80" ht="29.25" customHeight="1">
      <c r="A214" s="73"/>
      <c r="B214" s="68"/>
      <c r="C214" s="31" t="s">
        <v>4</v>
      </c>
      <c r="D214" s="50">
        <v>0</v>
      </c>
      <c r="E214" s="50">
        <v>0</v>
      </c>
      <c r="F214" s="50">
        <v>0</v>
      </c>
      <c r="G214" s="128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80" ht="29.25" customHeight="1">
      <c r="A215" s="74"/>
      <c r="B215" s="68"/>
      <c r="C215" s="4" t="s">
        <v>6</v>
      </c>
      <c r="D215" s="49">
        <f>D212+D213+D214</f>
        <v>645161</v>
      </c>
      <c r="E215" s="49">
        <f>E212+E213+E214</f>
        <v>0</v>
      </c>
      <c r="F215" s="49">
        <f>F212+F213+F214</f>
        <v>0</v>
      </c>
      <c r="G215" s="128">
        <v>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80" ht="24" customHeight="1">
      <c r="A216" s="72" t="s">
        <v>34</v>
      </c>
      <c r="B216" s="68" t="s">
        <v>40</v>
      </c>
      <c r="C216" s="5" t="s">
        <v>2</v>
      </c>
      <c r="D216" s="50">
        <v>0</v>
      </c>
      <c r="E216" s="50">
        <v>0</v>
      </c>
      <c r="F216" s="107">
        <v>0</v>
      </c>
      <c r="G216" s="128"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80" ht="23.25" customHeight="1">
      <c r="A217" s="73"/>
      <c r="B217" s="68"/>
      <c r="C217" s="5" t="s">
        <v>3</v>
      </c>
      <c r="D217" s="43">
        <v>1935760</v>
      </c>
      <c r="E217" s="46">
        <v>1993260</v>
      </c>
      <c r="F217" s="108">
        <v>405190.11</v>
      </c>
      <c r="G217" s="128">
        <f t="shared" si="18"/>
        <v>20.328010896721953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80" ht="29.25" customHeight="1">
      <c r="A218" s="73"/>
      <c r="B218" s="68"/>
      <c r="C218" s="5" t="s">
        <v>4</v>
      </c>
      <c r="D218" s="50">
        <v>0</v>
      </c>
      <c r="E218" s="50">
        <v>0</v>
      </c>
      <c r="F218" s="107">
        <v>0</v>
      </c>
      <c r="G218" s="128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80" ht="29.25" customHeight="1">
      <c r="A219" s="74"/>
      <c r="B219" s="68"/>
      <c r="C219" s="4" t="s">
        <v>6</v>
      </c>
      <c r="D219" s="49">
        <f>D216+D217+D218</f>
        <v>1935760</v>
      </c>
      <c r="E219" s="49">
        <f>E216+E217+E218</f>
        <v>1993260</v>
      </c>
      <c r="F219" s="112">
        <f>F216+F217+F218</f>
        <v>405190.11</v>
      </c>
      <c r="G219" s="128">
        <f t="shared" si="18"/>
        <v>20.328010896721953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80" s="16" customFormat="1" ht="21" customHeight="1">
      <c r="A220" s="103" t="s">
        <v>69</v>
      </c>
      <c r="B220" s="84"/>
      <c r="C220" s="11" t="s">
        <v>2</v>
      </c>
      <c r="D220" s="60">
        <f t="shared" ref="D220:F222" si="22">D224+D228</f>
        <v>0</v>
      </c>
      <c r="E220" s="60">
        <f t="shared" si="22"/>
        <v>0</v>
      </c>
      <c r="F220" s="109">
        <f t="shared" si="22"/>
        <v>0</v>
      </c>
      <c r="G220" s="128">
        <v>0</v>
      </c>
      <c r="H220" s="20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T220" s="21"/>
      <c r="BU220" s="21"/>
      <c r="BV220" s="21"/>
      <c r="BW220" s="21"/>
      <c r="BX220" s="21"/>
      <c r="BY220" s="21"/>
      <c r="BZ220" s="21"/>
      <c r="CA220" s="21"/>
      <c r="CB220" s="21"/>
    </row>
    <row r="221" spans="1:80" s="16" customFormat="1" ht="19.5" customHeight="1">
      <c r="A221" s="103"/>
      <c r="B221" s="84"/>
      <c r="C221" s="11" t="s">
        <v>3</v>
      </c>
      <c r="D221" s="60">
        <f>D225+D229</f>
        <v>14836667</v>
      </c>
      <c r="E221" s="60">
        <f>E225+E229</f>
        <v>15333470.279999999</v>
      </c>
      <c r="F221" s="109">
        <f t="shared" si="22"/>
        <v>3417194.88</v>
      </c>
      <c r="G221" s="128">
        <f t="shared" si="18"/>
        <v>22.285854523467989</v>
      </c>
      <c r="H221" s="20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T221" s="21"/>
      <c r="BU221" s="21"/>
      <c r="BV221" s="21"/>
      <c r="BW221" s="21"/>
      <c r="BX221" s="21"/>
      <c r="BY221" s="21"/>
      <c r="BZ221" s="21"/>
      <c r="CA221" s="21"/>
      <c r="CB221" s="21"/>
    </row>
    <row r="222" spans="1:80" s="16" customFormat="1" ht="32.25" customHeight="1">
      <c r="A222" s="103"/>
      <c r="B222" s="84"/>
      <c r="C222" s="11" t="s">
        <v>4</v>
      </c>
      <c r="D222" s="60">
        <f t="shared" si="22"/>
        <v>0</v>
      </c>
      <c r="E222" s="60">
        <f t="shared" si="22"/>
        <v>0</v>
      </c>
      <c r="F222" s="109">
        <f t="shared" si="22"/>
        <v>0</v>
      </c>
      <c r="G222" s="128">
        <v>0</v>
      </c>
      <c r="H222" s="20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T222" s="21"/>
      <c r="BU222" s="21"/>
      <c r="BV222" s="21"/>
      <c r="BW222" s="21"/>
      <c r="BX222" s="21"/>
      <c r="BY222" s="21"/>
      <c r="BZ222" s="21"/>
      <c r="CA222" s="21"/>
      <c r="CB222" s="21"/>
    </row>
    <row r="223" spans="1:80" s="16" customFormat="1" ht="29.25" customHeight="1">
      <c r="A223" s="103"/>
      <c r="B223" s="84"/>
      <c r="C223" s="13" t="s">
        <v>6</v>
      </c>
      <c r="D223" s="48">
        <f>D220+D221+D222</f>
        <v>14836667</v>
      </c>
      <c r="E223" s="48">
        <f>E220+E221+E222</f>
        <v>15333470.279999999</v>
      </c>
      <c r="F223" s="110">
        <f>F220+F221+F222</f>
        <v>3417194.88</v>
      </c>
      <c r="G223" s="128">
        <f t="shared" si="18"/>
        <v>22.285854523467989</v>
      </c>
      <c r="H223" s="20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T223" s="21"/>
      <c r="BU223" s="21"/>
      <c r="BV223" s="21"/>
      <c r="BW223" s="21"/>
      <c r="BX223" s="21"/>
      <c r="BY223" s="21"/>
      <c r="BZ223" s="21"/>
      <c r="CA223" s="21"/>
      <c r="CB223" s="21"/>
    </row>
    <row r="224" spans="1:80" ht="17.25" customHeight="1">
      <c r="A224" s="72" t="s">
        <v>58</v>
      </c>
      <c r="B224" s="104" t="s">
        <v>32</v>
      </c>
      <c r="C224" s="10" t="s">
        <v>2</v>
      </c>
      <c r="D224" s="61">
        <v>0</v>
      </c>
      <c r="E224" s="61">
        <v>0</v>
      </c>
      <c r="F224" s="61">
        <v>0</v>
      </c>
      <c r="G224" s="128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1.75" customHeight="1">
      <c r="A225" s="73"/>
      <c r="B225" s="105"/>
      <c r="C225" s="5" t="s">
        <v>3</v>
      </c>
      <c r="D225" s="50">
        <v>14701667</v>
      </c>
      <c r="E225" s="50">
        <v>15098470.279999999</v>
      </c>
      <c r="F225" s="50">
        <v>3342994.88</v>
      </c>
      <c r="G225" s="128">
        <f t="shared" si="18"/>
        <v>22.141281984230261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0.75" customHeight="1">
      <c r="A226" s="73"/>
      <c r="B226" s="105"/>
      <c r="C226" s="5" t="s">
        <v>4</v>
      </c>
      <c r="D226" s="50">
        <v>0</v>
      </c>
      <c r="E226" s="50">
        <v>0</v>
      </c>
      <c r="F226" s="50">
        <v>0</v>
      </c>
      <c r="G226" s="128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29.25" customHeight="1">
      <c r="A227" s="74"/>
      <c r="B227" s="106"/>
      <c r="C227" s="15" t="s">
        <v>6</v>
      </c>
      <c r="D227" s="54">
        <f>D224+D225+D226</f>
        <v>14701667</v>
      </c>
      <c r="E227" s="54">
        <f>E224+E225+E226</f>
        <v>15098470.279999999</v>
      </c>
      <c r="F227" s="54">
        <f>F224+F225+F226</f>
        <v>3342994.88</v>
      </c>
      <c r="G227" s="128">
        <f t="shared" si="18"/>
        <v>22.141281984230261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19.5" customHeight="1">
      <c r="A228" s="72" t="s">
        <v>53</v>
      </c>
      <c r="B228" s="104" t="s">
        <v>32</v>
      </c>
      <c r="C228" s="5" t="s">
        <v>2</v>
      </c>
      <c r="D228" s="50">
        <v>0</v>
      </c>
      <c r="E228" s="50">
        <v>0</v>
      </c>
      <c r="F228" s="50">
        <v>0</v>
      </c>
      <c r="G228" s="128"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22.5" customHeight="1">
      <c r="A229" s="73"/>
      <c r="B229" s="105"/>
      <c r="C229" s="5" t="s">
        <v>3</v>
      </c>
      <c r="D229" s="50">
        <v>135000</v>
      </c>
      <c r="E229" s="50">
        <v>235000</v>
      </c>
      <c r="F229" s="50">
        <v>74200</v>
      </c>
      <c r="G229" s="128">
        <f t="shared" si="18"/>
        <v>31.574468085106382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32.25" customHeight="1">
      <c r="A230" s="73"/>
      <c r="B230" s="105"/>
      <c r="C230" s="5" t="s">
        <v>4</v>
      </c>
      <c r="D230" s="50">
        <v>0</v>
      </c>
      <c r="E230" s="50">
        <v>0</v>
      </c>
      <c r="F230" s="50">
        <v>0</v>
      </c>
      <c r="G230" s="128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29.25" customHeight="1">
      <c r="A231" s="74"/>
      <c r="B231" s="106"/>
      <c r="C231" s="15" t="s">
        <v>6</v>
      </c>
      <c r="D231" s="54">
        <f>D228+D229+D230</f>
        <v>135000</v>
      </c>
      <c r="E231" s="54">
        <f>E228+E229+E230</f>
        <v>235000</v>
      </c>
      <c r="F231" s="54">
        <f>F228+F229+F230</f>
        <v>74200</v>
      </c>
      <c r="G231" s="128">
        <f t="shared" si="18"/>
        <v>31.574468085106382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30" customHeight="1">
      <c r="A232" s="89" t="s">
        <v>60</v>
      </c>
      <c r="B232" s="104"/>
      <c r="C232" s="41" t="s">
        <v>61</v>
      </c>
      <c r="D232" s="54">
        <f>D236</f>
        <v>0</v>
      </c>
      <c r="E232" s="54">
        <f t="shared" ref="E232:F234" si="23">E236</f>
        <v>0</v>
      </c>
      <c r="F232" s="54">
        <f t="shared" si="23"/>
        <v>0</v>
      </c>
      <c r="G232" s="128"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0.25" customHeight="1">
      <c r="A233" s="90"/>
      <c r="B233" s="105"/>
      <c r="C233" s="41" t="s">
        <v>3</v>
      </c>
      <c r="D233" s="54">
        <f>D237</f>
        <v>0</v>
      </c>
      <c r="E233" s="54">
        <f t="shared" si="23"/>
        <v>0</v>
      </c>
      <c r="F233" s="54">
        <f t="shared" si="23"/>
        <v>0</v>
      </c>
      <c r="G233" s="128">
        <v>0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29.25" customHeight="1">
      <c r="A234" s="90"/>
      <c r="B234" s="105"/>
      <c r="C234" s="41" t="s">
        <v>4</v>
      </c>
      <c r="D234" s="54">
        <f>D238</f>
        <v>0</v>
      </c>
      <c r="E234" s="54">
        <f t="shared" si="23"/>
        <v>0</v>
      </c>
      <c r="F234" s="54">
        <f t="shared" si="23"/>
        <v>0</v>
      </c>
      <c r="G234" s="128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>
      <c r="A235" s="90"/>
      <c r="B235" s="106"/>
      <c r="C235" s="13" t="s">
        <v>6</v>
      </c>
      <c r="D235" s="54">
        <f>SUM(D232:D234)</f>
        <v>0</v>
      </c>
      <c r="E235" s="54">
        <f t="shared" ref="E235:F235" si="24">SUM(E232:E234)</f>
        <v>0</v>
      </c>
      <c r="F235" s="54">
        <f t="shared" si="24"/>
        <v>0</v>
      </c>
      <c r="G235" s="128">
        <v>0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9.25" customHeight="1">
      <c r="A236" s="72" t="s">
        <v>73</v>
      </c>
      <c r="B236" s="104" t="s">
        <v>11</v>
      </c>
      <c r="C236" s="39" t="s">
        <v>61</v>
      </c>
      <c r="D236" s="62">
        <v>0</v>
      </c>
      <c r="E236" s="62">
        <v>0</v>
      </c>
      <c r="F236" s="62">
        <v>0</v>
      </c>
      <c r="G236" s="128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3.25" customHeight="1">
      <c r="A237" s="73"/>
      <c r="B237" s="105"/>
      <c r="C237" s="39" t="s">
        <v>3</v>
      </c>
      <c r="D237" s="62">
        <v>0</v>
      </c>
      <c r="E237" s="62">
        <v>0</v>
      </c>
      <c r="F237" s="62">
        <v>0</v>
      </c>
      <c r="G237" s="128">
        <v>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29.25" customHeight="1">
      <c r="A238" s="73"/>
      <c r="B238" s="105"/>
      <c r="C238" s="39" t="s">
        <v>4</v>
      </c>
      <c r="D238" s="62">
        <v>0</v>
      </c>
      <c r="E238" s="62">
        <v>0</v>
      </c>
      <c r="F238" s="62">
        <v>0</v>
      </c>
      <c r="G238" s="128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>
      <c r="A239" s="74"/>
      <c r="B239" s="106"/>
      <c r="C239" s="15" t="s">
        <v>6</v>
      </c>
      <c r="D239" s="54">
        <f>D236+D237+D238</f>
        <v>0</v>
      </c>
      <c r="E239" s="54">
        <f t="shared" ref="E239:F239" si="25">E236+E237+E238</f>
        <v>0</v>
      </c>
      <c r="F239" s="54">
        <f t="shared" si="25"/>
        <v>0</v>
      </c>
      <c r="G239" s="128">
        <v>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s="17" customFormat="1">
      <c r="A240" s="99" t="s">
        <v>9</v>
      </c>
      <c r="B240" s="102"/>
      <c r="C240" s="40" t="s">
        <v>2</v>
      </c>
      <c r="D240" s="63">
        <f t="shared" ref="D240:F241" si="26">D8+D56+D68+D108+D176+D204+D220+D232</f>
        <v>112137054.7</v>
      </c>
      <c r="E240" s="63">
        <f t="shared" si="26"/>
        <v>119489371.83000001</v>
      </c>
      <c r="F240" s="63">
        <f t="shared" si="26"/>
        <v>16828768.41</v>
      </c>
      <c r="G240" s="129">
        <f t="shared" si="18"/>
        <v>14.083903992685338</v>
      </c>
    </row>
    <row r="241" spans="1:7" s="17" customFormat="1">
      <c r="A241" s="100"/>
      <c r="B241" s="102"/>
      <c r="C241" s="40" t="s">
        <v>3</v>
      </c>
      <c r="D241" s="63">
        <f t="shared" si="26"/>
        <v>116320247.10000001</v>
      </c>
      <c r="E241" s="63">
        <f t="shared" si="26"/>
        <v>121410620.65000001</v>
      </c>
      <c r="F241" s="63">
        <f t="shared" si="26"/>
        <v>25958489.509999998</v>
      </c>
      <c r="G241" s="129">
        <f t="shared" si="18"/>
        <v>21.380740310052929</v>
      </c>
    </row>
    <row r="242" spans="1:7" s="17" customFormat="1" ht="31.5">
      <c r="A242" s="100"/>
      <c r="B242" s="102"/>
      <c r="C242" s="18" t="s">
        <v>4</v>
      </c>
      <c r="D242" s="64">
        <f>D10+D58+D70+D178+D206+D222+D234</f>
        <v>0</v>
      </c>
      <c r="E242" s="64">
        <f>E10+E58+E70+E178+E206+E222+E234</f>
        <v>0</v>
      </c>
      <c r="F242" s="64">
        <f>F10+F58+F70+F178+F206+F222+F234</f>
        <v>0</v>
      </c>
      <c r="G242" s="129">
        <v>0</v>
      </c>
    </row>
    <row r="243" spans="1:7" s="17" customFormat="1" ht="27.75" customHeight="1">
      <c r="A243" s="101"/>
      <c r="B243" s="102"/>
      <c r="C243" s="19" t="s">
        <v>12</v>
      </c>
      <c r="D243" s="113">
        <f>D240+D241+D242</f>
        <v>228457301.80000001</v>
      </c>
      <c r="E243" s="66">
        <f t="shared" ref="E243:F243" si="27">E240+E241+E242</f>
        <v>240899992.48000002</v>
      </c>
      <c r="F243" s="66">
        <f t="shared" si="27"/>
        <v>42787257.920000002</v>
      </c>
      <c r="G243" s="130">
        <f t="shared" si="18"/>
        <v>17.76141936723069</v>
      </c>
    </row>
    <row r="247" spans="1:7">
      <c r="D247" s="9"/>
      <c r="E247" s="9"/>
      <c r="F247" s="9"/>
    </row>
  </sheetData>
  <mergeCells count="127">
    <mergeCell ref="A232:A235"/>
    <mergeCell ref="B232:B235"/>
    <mergeCell ref="A128:A131"/>
    <mergeCell ref="B196:B199"/>
    <mergeCell ref="A148:A151"/>
    <mergeCell ref="B168:B171"/>
    <mergeCell ref="B156:B159"/>
    <mergeCell ref="A188:A191"/>
    <mergeCell ref="A192:A195"/>
    <mergeCell ref="B148:B151"/>
    <mergeCell ref="A152:A155"/>
    <mergeCell ref="A124:A127"/>
    <mergeCell ref="A156:A159"/>
    <mergeCell ref="B100:B103"/>
    <mergeCell ref="A236:A239"/>
    <mergeCell ref="B236:B239"/>
    <mergeCell ref="B200:B203"/>
    <mergeCell ref="B208:B211"/>
    <mergeCell ref="B224:B227"/>
    <mergeCell ref="A228:A231"/>
    <mergeCell ref="B228:B231"/>
    <mergeCell ref="A224:A227"/>
    <mergeCell ref="A216:A219"/>
    <mergeCell ref="A212:A215"/>
    <mergeCell ref="B212:B215"/>
    <mergeCell ref="A208:A211"/>
    <mergeCell ref="A200:A203"/>
    <mergeCell ref="B204:B207"/>
    <mergeCell ref="A204:A207"/>
    <mergeCell ref="B192:B195"/>
    <mergeCell ref="A136:A139"/>
    <mergeCell ref="A140:A143"/>
    <mergeCell ref="A160:A163"/>
    <mergeCell ref="A144:A147"/>
    <mergeCell ref="A240:A243"/>
    <mergeCell ref="B240:B243"/>
    <mergeCell ref="A220:A223"/>
    <mergeCell ref="B220:B223"/>
    <mergeCell ref="A196:A199"/>
    <mergeCell ref="B216:B219"/>
    <mergeCell ref="B188:B191"/>
    <mergeCell ref="B108:B111"/>
    <mergeCell ref="B80:B83"/>
    <mergeCell ref="A184:A187"/>
    <mergeCell ref="A180:A183"/>
    <mergeCell ref="A176:A179"/>
    <mergeCell ref="A164:A167"/>
    <mergeCell ref="A168:A171"/>
    <mergeCell ref="A88:A91"/>
    <mergeCell ref="A172:A175"/>
    <mergeCell ref="A116:A119"/>
    <mergeCell ref="B116:B119"/>
    <mergeCell ref="A112:A115"/>
    <mergeCell ref="B112:B115"/>
    <mergeCell ref="B152:B155"/>
    <mergeCell ref="B132:B135"/>
    <mergeCell ref="B160:B163"/>
    <mergeCell ref="B144:B147"/>
    <mergeCell ref="B184:B187"/>
    <mergeCell ref="B180:B183"/>
    <mergeCell ref="B176:B179"/>
    <mergeCell ref="B164:B167"/>
    <mergeCell ref="B172:B175"/>
    <mergeCell ref="A68:A71"/>
    <mergeCell ref="A108:A111"/>
    <mergeCell ref="A92:A95"/>
    <mergeCell ref="A52:A55"/>
    <mergeCell ref="B52:B55"/>
    <mergeCell ref="B136:B139"/>
    <mergeCell ref="B140:B143"/>
    <mergeCell ref="B56:B59"/>
    <mergeCell ref="B92:B95"/>
    <mergeCell ref="A84:A87"/>
    <mergeCell ref="A132:A135"/>
    <mergeCell ref="A96:A99"/>
    <mergeCell ref="B96:B99"/>
    <mergeCell ref="A76:A79"/>
    <mergeCell ref="B128:B131"/>
    <mergeCell ref="A120:A123"/>
    <mergeCell ref="A104:A107"/>
    <mergeCell ref="B104:B107"/>
    <mergeCell ref="A100:A103"/>
    <mergeCell ref="B68:B71"/>
    <mergeCell ref="B124:B127"/>
    <mergeCell ref="A72:A75"/>
    <mergeCell ref="B120:B123"/>
    <mergeCell ref="B72:B7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24:B27"/>
    <mergeCell ref="A28:A31"/>
    <mergeCell ref="A24:A27"/>
    <mergeCell ref="A36:A39"/>
    <mergeCell ref="A32:A35"/>
    <mergeCell ref="A40:A43"/>
    <mergeCell ref="A16:A19"/>
    <mergeCell ref="B16:B19"/>
    <mergeCell ref="A20:A23"/>
    <mergeCell ref="B20:B23"/>
    <mergeCell ref="B12:B15"/>
    <mergeCell ref="B28:B31"/>
    <mergeCell ref="B40:B43"/>
    <mergeCell ref="B36:B39"/>
    <mergeCell ref="B32:B35"/>
    <mergeCell ref="A80:A83"/>
    <mergeCell ref="B76:B79"/>
    <mergeCell ref="B84:B87"/>
    <mergeCell ref="B88:B91"/>
    <mergeCell ref="B60:B63"/>
    <mergeCell ref="A64:A67"/>
    <mergeCell ref="B64:B67"/>
    <mergeCell ref="A44:A47"/>
    <mergeCell ref="A56:A59"/>
    <mergeCell ref="B48:B51"/>
    <mergeCell ref="B44:B47"/>
    <mergeCell ref="A60:A63"/>
    <mergeCell ref="A48:A51"/>
  </mergeCells>
  <phoneticPr fontId="0" type="noConversion"/>
  <pageMargins left="0.25" right="0" top="0.12" bottom="0.35433070866141736" header="0.11811023622047245" footer="0.11811023622047245"/>
  <pageSetup paperSize="9" scale="6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2020-04-23T09:24:52Z</cp:lastPrinted>
  <dcterms:created xsi:type="dcterms:W3CDTF">2011-06-15T13:58:56Z</dcterms:created>
  <dcterms:modified xsi:type="dcterms:W3CDTF">2020-04-24T08:24:08Z</dcterms:modified>
</cp:coreProperties>
</file>