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3250" windowHeight="10290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8'!$A$1:$G$267</definedName>
  </definedNames>
  <calcPr calcId="125725"/>
</workbook>
</file>

<file path=xl/calcChain.xml><?xml version="1.0" encoding="utf-8"?>
<calcChain xmlns="http://schemas.openxmlformats.org/spreadsheetml/2006/main">
  <c r="G61" i="1"/>
  <c r="G63"/>
  <c r="G64"/>
  <c r="G65"/>
  <c r="G67"/>
  <c r="G68"/>
  <c r="G69"/>
  <c r="G71"/>
  <c r="G72"/>
  <c r="G73"/>
  <c r="G75"/>
  <c r="G77"/>
  <c r="G79"/>
  <c r="G81"/>
  <c r="G83"/>
  <c r="G85"/>
  <c r="G87"/>
  <c r="G89"/>
  <c r="G91"/>
  <c r="G93"/>
  <c r="G95"/>
  <c r="G97"/>
  <c r="G99"/>
  <c r="G101"/>
  <c r="G103"/>
  <c r="G104"/>
  <c r="G105"/>
  <c r="G107"/>
  <c r="G108"/>
  <c r="G109"/>
  <c r="G111"/>
  <c r="G112"/>
  <c r="G113"/>
  <c r="G115"/>
  <c r="G116"/>
  <c r="G117"/>
  <c r="G119"/>
  <c r="G120"/>
  <c r="G121"/>
  <c r="G123"/>
  <c r="G124"/>
  <c r="G125"/>
  <c r="G127"/>
  <c r="G129"/>
  <c r="G131"/>
  <c r="G132"/>
  <c r="G135"/>
  <c r="G136"/>
  <c r="G139"/>
  <c r="G140"/>
  <c r="G141"/>
  <c r="G143"/>
  <c r="G145"/>
  <c r="G147"/>
  <c r="G148"/>
  <c r="G151"/>
  <c r="G153"/>
  <c r="G155"/>
  <c r="G156"/>
  <c r="G157"/>
  <c r="G159"/>
  <c r="G160"/>
  <c r="G161"/>
  <c r="G163"/>
  <c r="G164"/>
  <c r="G165"/>
  <c r="G167"/>
  <c r="G173"/>
  <c r="G175"/>
  <c r="G176"/>
  <c r="G179"/>
  <c r="G180"/>
  <c r="G184"/>
  <c r="G188"/>
  <c r="G191"/>
  <c r="G192"/>
  <c r="G196"/>
  <c r="G197"/>
  <c r="G199"/>
  <c r="G201"/>
  <c r="G203"/>
  <c r="G205"/>
  <c r="G207"/>
  <c r="G213"/>
  <c r="G215"/>
  <c r="G217"/>
  <c r="G219"/>
  <c r="G221"/>
  <c r="G223"/>
  <c r="G225"/>
  <c r="G227"/>
  <c r="G240"/>
  <c r="G241"/>
  <c r="G243"/>
  <c r="G245"/>
  <c r="G247"/>
  <c r="G249"/>
  <c r="G251"/>
  <c r="G252"/>
  <c r="G255"/>
  <c r="G257"/>
  <c r="G259"/>
  <c r="G261"/>
  <c r="G263"/>
  <c r="G13"/>
  <c r="G17"/>
  <c r="G20"/>
  <c r="G23"/>
  <c r="G24"/>
  <c r="G27"/>
  <c r="G28"/>
  <c r="G31"/>
  <c r="G32"/>
  <c r="G35"/>
  <c r="G37"/>
  <c r="G39"/>
  <c r="G41"/>
  <c r="G43"/>
  <c r="G45"/>
  <c r="G47"/>
  <c r="G49"/>
  <c r="G51"/>
  <c r="G53"/>
  <c r="G55"/>
  <c r="G56"/>
  <c r="G57"/>
  <c r="G59"/>
  <c r="G8"/>
  <c r="E65" l="1"/>
  <c r="E64"/>
  <c r="E55"/>
  <c r="E17"/>
  <c r="E105" l="1"/>
  <c r="F105"/>
  <c r="E104"/>
  <c r="F104"/>
  <c r="D105"/>
  <c r="D104"/>
  <c r="E9"/>
  <c r="F9"/>
  <c r="G9" s="1"/>
  <c r="E8"/>
  <c r="F8"/>
  <c r="D8"/>
  <c r="E69"/>
  <c r="F69"/>
  <c r="E68"/>
  <c r="F68"/>
  <c r="D69"/>
  <c r="D68"/>
  <c r="D65"/>
  <c r="F11" l="1"/>
  <c r="G11" s="1"/>
  <c r="F216"/>
  <c r="E216"/>
  <c r="D216"/>
  <c r="F217"/>
  <c r="E217"/>
  <c r="D217"/>
  <c r="F168"/>
  <c r="E183"/>
  <c r="G183" s="1"/>
  <c r="D180"/>
  <c r="D183" s="1"/>
  <c r="E231"/>
  <c r="F231"/>
  <c r="D231"/>
  <c r="E106"/>
  <c r="F106"/>
  <c r="D106"/>
  <c r="F183" l="1"/>
  <c r="D168"/>
  <c r="E168"/>
  <c r="G168" s="1"/>
  <c r="E242"/>
  <c r="F242"/>
  <c r="D242"/>
  <c r="E241"/>
  <c r="F241"/>
  <c r="E10"/>
  <c r="F10"/>
  <c r="D10"/>
  <c r="D17"/>
  <c r="D9" s="1"/>
  <c r="D64" l="1"/>
  <c r="D241"/>
  <c r="E240"/>
  <c r="E243" s="1"/>
  <c r="F240"/>
  <c r="F243" s="1"/>
  <c r="D240"/>
  <c r="E259"/>
  <c r="F259"/>
  <c r="D259"/>
  <c r="E247"/>
  <c r="F247"/>
  <c r="D247"/>
  <c r="E251"/>
  <c r="F251"/>
  <c r="D251"/>
  <c r="E263"/>
  <c r="F263"/>
  <c r="D263"/>
  <c r="F255"/>
  <c r="E255"/>
  <c r="D255"/>
  <c r="D243" l="1"/>
  <c r="E123" l="1"/>
  <c r="F123"/>
  <c r="D123"/>
  <c r="E139" l="1"/>
  <c r="F139"/>
  <c r="D139"/>
  <c r="D55" l="1"/>
  <c r="F115"/>
  <c r="E115"/>
  <c r="D115"/>
  <c r="F111"/>
  <c r="E111"/>
  <c r="D111"/>
  <c r="D209" l="1"/>
  <c r="E167" l="1"/>
  <c r="F167"/>
  <c r="D167"/>
  <c r="E169" l="1"/>
  <c r="F169"/>
  <c r="D169"/>
  <c r="E239"/>
  <c r="F239"/>
  <c r="D239"/>
  <c r="D103"/>
  <c r="E70"/>
  <c r="F70"/>
  <c r="D70"/>
  <c r="F75"/>
  <c r="E75"/>
  <c r="D75"/>
  <c r="G169" l="1"/>
  <c r="F234"/>
  <c r="E234"/>
  <c r="D234"/>
  <c r="F233"/>
  <c r="E233"/>
  <c r="D233"/>
  <c r="F232"/>
  <c r="E232"/>
  <c r="D232"/>
  <c r="D235" l="1"/>
  <c r="F235"/>
  <c r="E235"/>
  <c r="E159" l="1"/>
  <c r="F159"/>
  <c r="D159"/>
  <c r="E163"/>
  <c r="F163"/>
  <c r="D163"/>
  <c r="E200"/>
  <c r="F200"/>
  <c r="E201"/>
  <c r="F201"/>
  <c r="E202"/>
  <c r="F202"/>
  <c r="D202"/>
  <c r="D201"/>
  <c r="D200"/>
  <c r="F211"/>
  <c r="E211"/>
  <c r="D211"/>
  <c r="E58" l="1"/>
  <c r="F58"/>
  <c r="D58"/>
  <c r="E57"/>
  <c r="E265" s="1"/>
  <c r="F57"/>
  <c r="F265" s="1"/>
  <c r="D57"/>
  <c r="D265" s="1"/>
  <c r="E56"/>
  <c r="E264" s="1"/>
  <c r="G264" s="1"/>
  <c r="F56"/>
  <c r="F264" s="1"/>
  <c r="D56"/>
  <c r="D264" s="1"/>
  <c r="D67"/>
  <c r="E67"/>
  <c r="F67"/>
  <c r="G265" l="1"/>
  <c r="D63"/>
  <c r="E147" l="1"/>
  <c r="F147"/>
  <c r="D147"/>
  <c r="E99"/>
  <c r="F99"/>
  <c r="D99"/>
  <c r="E51"/>
  <c r="F51"/>
  <c r="D51"/>
  <c r="F107" l="1"/>
  <c r="E107"/>
  <c r="E11" l="1"/>
  <c r="F131"/>
  <c r="E131"/>
  <c r="D131"/>
  <c r="F127"/>
  <c r="E127"/>
  <c r="D127"/>
  <c r="F155"/>
  <c r="E155"/>
  <c r="D155"/>
  <c r="F151"/>
  <c r="E151"/>
  <c r="D151"/>
  <c r="F143"/>
  <c r="E143"/>
  <c r="D143"/>
  <c r="F135"/>
  <c r="E135"/>
  <c r="D135"/>
  <c r="F103"/>
  <c r="E103"/>
  <c r="F91"/>
  <c r="E91"/>
  <c r="D91"/>
  <c r="F95"/>
  <c r="E95"/>
  <c r="D95"/>
  <c r="E47"/>
  <c r="F47"/>
  <c r="D47"/>
  <c r="F43"/>
  <c r="E43"/>
  <c r="D43"/>
  <c r="F27"/>
  <c r="E27"/>
  <c r="D27"/>
  <c r="F35"/>
  <c r="E35"/>
  <c r="D35"/>
  <c r="E15"/>
  <c r="F15"/>
  <c r="G15" s="1"/>
  <c r="E19"/>
  <c r="F19"/>
  <c r="G19" s="1"/>
  <c r="E23"/>
  <c r="F23"/>
  <c r="E31"/>
  <c r="F31"/>
  <c r="E39"/>
  <c r="F39"/>
  <c r="E63"/>
  <c r="F63"/>
  <c r="E79"/>
  <c r="F79"/>
  <c r="E83"/>
  <c r="F83"/>
  <c r="E87"/>
  <c r="F87"/>
  <c r="E119"/>
  <c r="F119"/>
  <c r="E170"/>
  <c r="F170"/>
  <c r="E175"/>
  <c r="F175"/>
  <c r="E179"/>
  <c r="F179"/>
  <c r="E191"/>
  <c r="F191"/>
  <c r="E195"/>
  <c r="G195" s="1"/>
  <c r="F195"/>
  <c r="E199"/>
  <c r="F199"/>
  <c r="E207"/>
  <c r="F207"/>
  <c r="E215"/>
  <c r="F215"/>
  <c r="E218"/>
  <c r="F218"/>
  <c r="E223"/>
  <c r="F223"/>
  <c r="E227"/>
  <c r="F227"/>
  <c r="D83"/>
  <c r="D119"/>
  <c r="D170"/>
  <c r="D31"/>
  <c r="D218"/>
  <c r="D227"/>
  <c r="D215"/>
  <c r="D207"/>
  <c r="D199"/>
  <c r="D195"/>
  <c r="D179"/>
  <c r="D39"/>
  <c r="D23"/>
  <c r="D175"/>
  <c r="D87"/>
  <c r="D79"/>
  <c r="D19"/>
  <c r="D15"/>
  <c r="D191"/>
  <c r="D223"/>
  <c r="D187"/>
  <c r="E187"/>
  <c r="F187"/>
  <c r="G187" l="1"/>
  <c r="D266"/>
  <c r="E266"/>
  <c r="F266"/>
  <c r="E267"/>
  <c r="D267"/>
  <c r="F171"/>
  <c r="E203"/>
  <c r="E171"/>
  <c r="E71"/>
  <c r="E59"/>
  <c r="E219"/>
  <c r="D203"/>
  <c r="D71"/>
  <c r="D59"/>
  <c r="D171"/>
  <c r="F219"/>
  <c r="F203"/>
  <c r="F59"/>
  <c r="D11"/>
  <c r="F71"/>
  <c r="D107"/>
  <c r="D219"/>
  <c r="G171" l="1"/>
  <c r="F267"/>
  <c r="G267" s="1"/>
</calcChain>
</file>

<file path=xl/comments1.xml><?xml version="1.0" encoding="utf-8"?>
<comments xmlns="http://schemas.openxmlformats.org/spreadsheetml/2006/main">
  <authors>
    <author>User</author>
  </authors>
  <commentList>
    <comment ref="A9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D10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70т.р-ПСД на теплосети
30т.р.-изоляция теплотрасс
185т.р.-ПСД  по реконструкции водопроводной сети по ул.Куйбышева</t>
        </r>
      </text>
    </comment>
    <comment ref="D22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45т.р.-за администрацией,
60т.р.-за триумфом</t>
        </r>
      </text>
    </comment>
    <comment ref="A26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разметка, знаки, ПОДД</t>
        </r>
      </text>
    </comment>
  </commentList>
</comments>
</file>

<file path=xl/sharedStrings.xml><?xml version="1.0" encoding="utf-8"?>
<sst xmlns="http://schemas.openxmlformats.org/spreadsheetml/2006/main" count="401" uniqueCount="96">
  <si>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</si>
  <si>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</si>
  <si>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</si>
  <si>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</si>
  <si>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</si>
  <si>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</si>
  <si>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</si>
  <si>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</si>
  <si>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</si>
  <si>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</si>
  <si>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</si>
  <si>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</si>
  <si>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</si>
  <si>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</si>
  <si>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</si>
  <si>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</si>
  <si>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</si>
  <si>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</si>
  <si>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</si>
  <si>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</si>
  <si>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</si>
  <si>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</si>
  <si>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</si>
  <si>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Обеспечение мероприятий по организации и содержанию мест захоронения</t>
  </si>
  <si>
    <t>Организации дополнительного образования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</si>
  <si>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</si>
  <si>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 (выплата единовременного пособия при всех формах устройства детей, лишенных родительского попечения, в семью)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</si>
  <si>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</si>
  <si>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</si>
  <si>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</si>
  <si>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</si>
  <si>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</si>
  <si>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</si>
  <si>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</si>
  <si>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</si>
  <si>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</si>
  <si>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</si>
  <si>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</si>
  <si>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Администрация города Фокино, МКУ «Управление социально-культурной сферы города Фокино»</t>
  </si>
  <si>
    <t xml:space="preserve">  </t>
  </si>
  <si>
    <t>Обеспечение мероприятий по содержанию муниципального жилья</t>
  </si>
  <si>
    <t>Мероприятия по землеустройству и землепользованию</t>
  </si>
  <si>
    <t>Мероприятия по социальной поддержке отдельных категорий граждан (организация питания обучающихся на дому)</t>
  </si>
  <si>
    <t xml:space="preserve">Обеспечение мероприятий  в области благоустройства </t>
  </si>
  <si>
    <t>Администрация города Фокино, МБУ МФЦ ПГиМУ "Мои документы" г.Фокино</t>
  </si>
  <si>
    <t>Администрация города Фокино, МУП «МКФ»</t>
  </si>
  <si>
    <r>
      <rPr>
        <sz val="12"/>
        <color rgb="FFFF0000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Организация и проведение городских спортивно-массовых и оздоровительных мероприятий</t>
    </r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</si>
  <si>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</si>
  <si>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</si>
  <si>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</si>
  <si>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</si>
  <si>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</si>
  <si>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Подпрограмма «Повышение качества водоснабжения в городе Фокино» (2020-2024годы)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</si>
  <si>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</si>
  <si>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</si>
  <si>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Капитальные вложения в объекты государственной (муниципальной) собственности (реконструкция водопроводной сети по ул.Куйбышева, ул.Кирова в г.Фокино Брянской области) </t>
  </si>
  <si>
    <t>Строительство артезианской скважины по ул.Мира в г.Фокино Брянской области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</si>
  <si>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(Приобретение музыкальных инструментов для МБУ ДО "ДШИ г.Фокино") 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</si>
  <si>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(Ремонт системы водоснабжения, фасада здания  МАУК "Культурно-досуговый центр")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</si>
  <si>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(Замена оконных блоков в образовательных учреждениях)</t>
  </si>
  <si>
    <t>Координация социально-экономического развития , оценка эффективности деятельности органов местного самоуправления (Проведение Всероссийской переписи населения 2020 года)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</si>
  <si>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</si>
  <si>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</si>
  <si>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</si>
  <si>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</si>
  <si>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(Приведение в соответствии с брендбуком "Точки роста" помещений муниципальных общеобразовательных организаций (МБОУ СОШ №3 г.Фокино))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</si>
  <si>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</si>
  <si>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</si>
  <si>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Подпрограмма «Профилактика правонарушений на территории города Фокино» (2021-2023годы)</t>
  </si>
  <si>
    <t>План реализации муниципальной программы "Реализация полномочий исполнительного органа власти городского округа город Фокино                       Брянской области"(2021-2023годы)</t>
  </si>
  <si>
    <t>Подпрограмма "Выполнение функций администрации города Фокино, реализация переданных полномочий" (2021-2023годы)</t>
  </si>
  <si>
    <t>Подпрограмма «Дорожное хозяйство» (2021-2023годы)</t>
  </si>
  <si>
    <t>Подпрограмма «Реализация мероприятий в области жилищно-коммунального хозяйства и благоустройства» (2021-2023годы)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</si>
  <si>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 (2021-2023годы)</t>
  </si>
  <si>
    <t>Подпрограмма «Реализация мероприятий социальной политики» (2021-2023годы)</t>
  </si>
  <si>
    <t>Подпрограмма «Осуществление мероприятий в области культуры» (2021-2023годы)</t>
  </si>
  <si>
    <t>«Реализация полномочий исполнительного органа власти городского округа город Фокино Брянской области (2021-2023годы)»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</si>
  <si>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</si>
  <si>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>Развитие и модернизация сети автомобильных дорог общего пользования  местного значения (Капитальный ремонт автомобильной дороги по ул.Крупской, ремонт автомобильной дороги от АЗС до Диспансера (в районе АЗС))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</si>
  <si>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</si>
  <si>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</si>
  <si>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 (МБОУ ФСОШ №2))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</si>
  <si>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</si>
  <si>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</si>
  <si>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Реализация мероприятий по энергосбережению и энергоэффективности в г.Фокино</t>
  </si>
  <si>
    <r>
      <t>Оснащение объектов спортивной инфраструктуры спортивно-технологическим оборудованием в рамках регионального проекта "Спорт - норма жизни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(субсидии автономным учреждениям на возмещение нормативных затрат, связанных с оказанием ими муниципальных услуг, выполнением работ) </t>
    </r>
  </si>
  <si>
    <t>Приложение 10</t>
  </si>
  <si>
    <t>Мероприятия по профилактике наркомании</t>
  </si>
  <si>
    <t>Укрепление общественного порядка и общественной безопасности (устройство видеонаблюдения в общественных местах)</t>
  </si>
  <si>
    <t>Мероприятия по повышению безопасности дорожного движения (устройство разметки на дорогах, приобретение дорожных знаков, разработка ПОДД)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</si>
  <si>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(Капитальный ремонт кровли в образовательных учреждениях)  </t>
  </si>
  <si>
    <t>План на       2021 год</t>
  </si>
  <si>
    <t>План на 2021год с изменениями</t>
  </si>
  <si>
    <t>Факт на 01.04.2021г</t>
  </si>
  <si>
    <t>% исполнения к уточненному плану</t>
  </si>
  <si>
    <t>Подпрограмма «Физическая культура и спорт» (2021-2023годы)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</si>
</sst>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wrapText="1"/>
    </xf>
    <xf numFmtId="0" fontId="3" fillId="0" borderId="2" xfId="0" applyFont="1" applyFill="1" applyBorder="1"/>
    <xf numFmtId="0" fontId="5" fillId="0" borderId="0" xfId="0" applyFont="1" applyFill="1"/>
    <xf numFmtId="0" fontId="3" fillId="0" borderId="5" xfId="0" applyFont="1" applyFill="1" applyBorder="1"/>
    <xf numFmtId="0" fontId="3" fillId="0" borderId="0" xfId="0" applyFont="1" applyFill="1" applyBorder="1"/>
    <xf numFmtId="0" fontId="8" fillId="0" borderId="2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/>
    <xf numFmtId="0" fontId="1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12" fillId="4" borderId="7" xfId="0" applyNumberFormat="1" applyFont="1" applyFill="1" applyBorder="1" applyAlignment="1">
      <alignment horizontal="center" vertical="center" wrapText="1"/>
    </xf>
    <xf numFmtId="4" fontId="12" fillId="4" borderId="7" xfId="0" applyNumberFormat="1" applyFont="1" applyFill="1" applyBorder="1" applyAlignment="1">
      <alignment horizontal="right" vertical="center" wrapText="1"/>
    </xf>
    <xf numFmtId="4" fontId="4" fillId="4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4" fontId="9" fillId="4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" fontId="2" fillId="4" borderId="2" xfId="0" applyNumberFormat="1" applyFont="1" applyFill="1" applyBorder="1" applyAlignment="1">
      <alignment horizontal="center" vertical="top"/>
    </xf>
    <xf numFmtId="4" fontId="1" fillId="4" borderId="4" xfId="0" applyNumberFormat="1" applyFont="1" applyFill="1" applyBorder="1" applyAlignment="1">
      <alignment horizontal="center" vertical="center"/>
    </xf>
    <xf numFmtId="0" fontId="10" fillId="0" borderId="0" xfId="0" applyFont="1"/>
    <xf numFmtId="0" fontId="2" fillId="0" borderId="2" xfId="0" applyFont="1" applyFill="1" applyBorder="1" applyAlignment="1">
      <alignment horizontal="left" vertical="center" wrapText="1"/>
    </xf>
    <xf numFmtId="4" fontId="2" fillId="4" borderId="8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4" fontId="2" fillId="4" borderId="3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8" fillId="4" borderId="2" xfId="0" applyNumberFormat="1" applyFont="1" applyFill="1" applyBorder="1" applyAlignment="1">
      <alignment horizontal="center" vertical="center"/>
    </xf>
    <xf numFmtId="4" fontId="9" fillId="4" borderId="4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4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4" borderId="8" xfId="0" applyNumberFormat="1" applyFont="1" applyFill="1" applyBorder="1" applyAlignment="1">
      <alignment horizontal="center" vertical="center" wrapText="1"/>
    </xf>
    <xf numFmtId="4" fontId="8" fillId="4" borderId="4" xfId="0" applyNumberFormat="1" applyFont="1" applyFill="1" applyBorder="1" applyAlignment="1">
      <alignment horizontal="center" vertical="center"/>
    </xf>
    <xf numFmtId="4" fontId="9" fillId="4" borderId="2" xfId="0" applyNumberFormat="1" applyFont="1" applyFill="1" applyBorder="1" applyAlignment="1">
      <alignment vertical="center"/>
    </xf>
    <xf numFmtId="0" fontId="2" fillId="4" borderId="2" xfId="0" applyFont="1" applyFill="1" applyBorder="1" applyAlignment="1">
      <alignment horizontal="left" vertical="center" wrapText="1"/>
    </xf>
    <xf numFmtId="0" fontId="10" fillId="4" borderId="2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right" vertical="center" wrapText="1"/>
    </xf>
    <xf numFmtId="4" fontId="2" fillId="4" borderId="5" xfId="0" applyNumberFormat="1" applyFont="1" applyFill="1" applyBorder="1" applyAlignment="1">
      <alignment horizontal="center" vertical="center"/>
    </xf>
    <xf numFmtId="4" fontId="1" fillId="4" borderId="5" xfId="0" applyNumberFormat="1" applyFont="1" applyFill="1" applyBorder="1" applyAlignment="1">
      <alignment horizontal="center" vertical="center"/>
    </xf>
    <xf numFmtId="4" fontId="12" fillId="4" borderId="9" xfId="0" applyNumberFormat="1" applyFont="1" applyFill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2" fillId="4" borderId="10" xfId="0" applyNumberFormat="1" applyFont="1" applyFill="1" applyBorder="1" applyAlignment="1">
      <alignment horizontal="center" vertical="center" wrapText="1"/>
    </xf>
    <xf numFmtId="4" fontId="1" fillId="4" borderId="1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right" vertical="center" wrapText="1"/>
    </xf>
    <xf numFmtId="0" fontId="1" fillId="4" borderId="2" xfId="0" applyFont="1" applyFill="1" applyBorder="1" applyAlignment="1">
      <alignment horizontal="left" vertical="center" wrapText="1"/>
    </xf>
    <xf numFmtId="4" fontId="2" fillId="4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271"/>
  <sheetViews>
    <sheetView tabSelected="1" zoomScale="88" zoomScaleNormal="88" workbookViewId="0">
      <pane ySplit="7" topLeftCell="A172" activePane="bottomLeft" state="frozen"/>
      <selection pane="bottomLeft" activeCell="L183" sqref="L183"/>
    </sheetView>
  </sheetViews>
  <sheetFormatPr defaultColWidth="2.7109375" defaultRowHeight="15.75"/>
  <cols>
    <col min="1" max="1" width="45" style="7" customWidth="1"/>
    <col min="2" max="2" width="19.85546875" style="7" customWidth="1"/>
    <col min="3" max="3" width="22.28515625" style="7" customWidth="1"/>
    <col min="4" max="4" width="15.85546875" style="8" customWidth="1"/>
    <col min="5" max="7" width="15.42578125" style="8" customWidth="1"/>
    <col min="8" max="8" width="0.28515625" style="7" customWidth="1"/>
    <col min="9" max="10" width="2.7109375" style="7"/>
    <col min="11" max="11" width="4.42578125" style="7" customWidth="1"/>
    <col min="12" max="12" width="14.85546875" style="7" customWidth="1"/>
    <col min="13" max="13" width="15.5703125" style="7" customWidth="1"/>
    <col min="14" max="16384" width="2.7109375" style="7"/>
  </cols>
  <sheetData>
    <row r="1" spans="1:36" ht="19.5" customHeight="1">
      <c r="A1" s="28"/>
      <c r="B1" s="3"/>
      <c r="C1" s="3"/>
      <c r="D1" s="113" t="s">
        <v>86</v>
      </c>
      <c r="E1" s="113"/>
      <c r="F1" s="113"/>
      <c r="G1" s="113"/>
    </row>
    <row r="2" spans="1:36" ht="18.75" customHeight="1">
      <c r="A2" s="3"/>
      <c r="B2" s="3"/>
      <c r="C2" s="3"/>
      <c r="D2" s="113" t="s">
        <v>7</v>
      </c>
      <c r="E2" s="113"/>
      <c r="F2" s="113"/>
      <c r="G2" s="113"/>
    </row>
    <row r="3" spans="1:36" ht="55.5" customHeight="1">
      <c r="A3" s="3"/>
      <c r="B3" s="3"/>
      <c r="C3" s="3"/>
      <c r="D3" s="114" t="s">
        <v>76</v>
      </c>
      <c r="E3" s="114"/>
      <c r="F3" s="114"/>
      <c r="G3" s="114"/>
      <c r="K3" s="44"/>
    </row>
    <row r="4" spans="1:36" ht="38.25" customHeight="1">
      <c r="A4" s="115" t="s">
        <v>69</v>
      </c>
      <c r="B4" s="115"/>
      <c r="C4" s="115"/>
      <c r="D4" s="115"/>
      <c r="E4" s="115"/>
      <c r="F4" s="115"/>
      <c r="G4" s="115"/>
    </row>
    <row r="5" spans="1:36" ht="22.5" customHeight="1">
      <c r="A5" s="2"/>
      <c r="B5" s="2"/>
      <c r="C5" s="2"/>
      <c r="E5" s="6"/>
      <c r="F5" s="6"/>
      <c r="G5" s="6"/>
    </row>
    <row r="6" spans="1:36" ht="38.25" customHeight="1">
      <c r="A6" s="111" t="s">
        <v>8</v>
      </c>
      <c r="B6" s="111" t="s">
        <v>0</v>
      </c>
      <c r="C6" s="111" t="s">
        <v>1</v>
      </c>
      <c r="D6" s="116" t="s">
        <v>35</v>
      </c>
      <c r="E6" s="116"/>
      <c r="F6" s="116"/>
      <c r="G6" s="111" t="s">
        <v>94</v>
      </c>
    </row>
    <row r="7" spans="1:36" ht="49.5" customHeight="1">
      <c r="A7" s="111"/>
      <c r="B7" s="111"/>
      <c r="C7" s="111"/>
      <c r="D7" s="64" t="s">
        <v>91</v>
      </c>
      <c r="E7" s="64" t="s">
        <v>92</v>
      </c>
      <c r="F7" s="64" t="s">
        <v>93</v>
      </c>
      <c r="G7" s="112"/>
      <c r="V7" s="7" t="s">
        <v>61</v>
      </c>
    </row>
    <row r="8" spans="1:36" s="12" customFormat="1" ht="22.5" customHeight="1">
      <c r="A8" s="117" t="s">
        <v>70</v>
      </c>
      <c r="B8" s="105" t="s">
        <v>11</v>
      </c>
      <c r="C8" s="11" t="s">
        <v>2</v>
      </c>
      <c r="D8" s="49">
        <f>D12+D16+D20+D24+D28+D32+D36+D40+D44+D48+D52</f>
        <v>1738375.71</v>
      </c>
      <c r="E8" s="49">
        <f t="shared" ref="E8:F8" si="0">E12+E16+E20+E24+E28+E32+E36+E40+E44+E48+E52</f>
        <v>1738375.71</v>
      </c>
      <c r="F8" s="49">
        <f t="shared" si="0"/>
        <v>350740.87</v>
      </c>
      <c r="G8" s="49">
        <f>F8/E8*100</f>
        <v>20.176355892593552</v>
      </c>
    </row>
    <row r="9" spans="1:36" s="12" customFormat="1" ht="22.5" customHeight="1">
      <c r="A9" s="117"/>
      <c r="B9" s="105"/>
      <c r="C9" s="11" t="s">
        <v>3</v>
      </c>
      <c r="D9" s="49">
        <f>D13+D17+D25+D33+D41+D21+D37+D45+D29+D49+D53</f>
        <v>19947818</v>
      </c>
      <c r="E9" s="49">
        <f t="shared" ref="E9:F9" si="1">E13+E17+E25+E33+E41+E21+E37+E45+E29+E49+E53</f>
        <v>19947818</v>
      </c>
      <c r="F9" s="49">
        <f t="shared" si="1"/>
        <v>3517721.01</v>
      </c>
      <c r="G9" s="49">
        <f t="shared" ref="G9:G72" si="2">F9/E9*100</f>
        <v>17.634615525367234</v>
      </c>
    </row>
    <row r="10" spans="1:36" s="12" customFormat="1" ht="31.5" customHeight="1">
      <c r="A10" s="117"/>
      <c r="B10" s="105"/>
      <c r="C10" s="11" t="s">
        <v>4</v>
      </c>
      <c r="D10" s="49">
        <f>D14+D18+D22+D26+D30+D38+D46+D42+D50</f>
        <v>0</v>
      </c>
      <c r="E10" s="49">
        <f t="shared" ref="E10:F10" si="3">E14+E18+E22+E26+E30+E38+E46+E42+E50</f>
        <v>0</v>
      </c>
      <c r="F10" s="49">
        <f t="shared" si="3"/>
        <v>0</v>
      </c>
      <c r="G10" s="49">
        <v>0</v>
      </c>
    </row>
    <row r="11" spans="1:36" s="12" customFormat="1" ht="32.25" customHeight="1">
      <c r="A11" s="117"/>
      <c r="B11" s="105"/>
      <c r="C11" s="14" t="s">
        <v>5</v>
      </c>
      <c r="D11" s="37">
        <f>D8+D9+D10</f>
        <v>21686193.710000001</v>
      </c>
      <c r="E11" s="37">
        <f t="shared" ref="E11:F11" si="4">E8+E9+E10</f>
        <v>21686193.710000001</v>
      </c>
      <c r="F11" s="37">
        <f t="shared" si="4"/>
        <v>3868461.88</v>
      </c>
      <c r="G11" s="37">
        <f t="shared" si="2"/>
        <v>17.838362654743619</v>
      </c>
    </row>
    <row r="12" spans="1:36" ht="15.75" customHeight="1">
      <c r="A12" s="95" t="s">
        <v>13</v>
      </c>
      <c r="B12" s="95" t="s">
        <v>11</v>
      </c>
      <c r="C12" s="5" t="s">
        <v>2</v>
      </c>
      <c r="D12" s="39">
        <v>0</v>
      </c>
      <c r="E12" s="39">
        <v>0</v>
      </c>
      <c r="F12" s="39">
        <v>0</v>
      </c>
      <c r="G12" s="39">
        <v>0</v>
      </c>
    </row>
    <row r="13" spans="1:36">
      <c r="A13" s="95"/>
      <c r="B13" s="95"/>
      <c r="C13" s="5" t="s">
        <v>3</v>
      </c>
      <c r="D13" s="42">
        <v>1492161</v>
      </c>
      <c r="E13" s="42">
        <v>1492161</v>
      </c>
      <c r="F13" s="42">
        <v>273769.59000000003</v>
      </c>
      <c r="G13" s="39">
        <f t="shared" si="2"/>
        <v>18.347188406612961</v>
      </c>
    </row>
    <row r="14" spans="1:36" ht="31.5">
      <c r="A14" s="95"/>
      <c r="B14" s="95"/>
      <c r="C14" s="5" t="s">
        <v>4</v>
      </c>
      <c r="D14" s="39">
        <v>0</v>
      </c>
      <c r="E14" s="39">
        <v>0</v>
      </c>
      <c r="F14" s="39">
        <v>0</v>
      </c>
      <c r="G14" s="39">
        <v>0</v>
      </c>
    </row>
    <row r="15" spans="1:36" ht="30.75" customHeight="1">
      <c r="A15" s="95"/>
      <c r="B15" s="95"/>
      <c r="C15" s="31" t="s">
        <v>10</v>
      </c>
      <c r="D15" s="38">
        <f>D12+D13+D14</f>
        <v>1492161</v>
      </c>
      <c r="E15" s="38">
        <f>E12+E13+E14</f>
        <v>1492161</v>
      </c>
      <c r="F15" s="38">
        <f>F12+F13+F14</f>
        <v>273769.59000000003</v>
      </c>
      <c r="G15" s="38">
        <f t="shared" si="2"/>
        <v>18.347188406612961</v>
      </c>
    </row>
    <row r="16" spans="1:36" s="1" customFormat="1" ht="15.75" customHeight="1">
      <c r="A16" s="82" t="s">
        <v>14</v>
      </c>
      <c r="B16" s="95" t="s">
        <v>11</v>
      </c>
      <c r="C16" s="56" t="s">
        <v>2</v>
      </c>
      <c r="D16" s="39">
        <v>0</v>
      </c>
      <c r="E16" s="39">
        <v>0</v>
      </c>
      <c r="F16" s="39">
        <v>0</v>
      </c>
      <c r="G16" s="39"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>
      <c r="A17" s="83"/>
      <c r="B17" s="95"/>
      <c r="C17" s="56" t="s">
        <v>3</v>
      </c>
      <c r="D17" s="42">
        <f>12838538+65000</f>
        <v>12903538</v>
      </c>
      <c r="E17" s="42">
        <f>12838538+65000</f>
        <v>12903538</v>
      </c>
      <c r="F17" s="42">
        <v>2254136.0299999998</v>
      </c>
      <c r="G17" s="39">
        <f t="shared" si="2"/>
        <v>17.469131566861737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1.5">
      <c r="A18" s="83"/>
      <c r="B18" s="95"/>
      <c r="C18" s="56" t="s">
        <v>4</v>
      </c>
      <c r="D18" s="39">
        <v>0</v>
      </c>
      <c r="E18" s="39">
        <v>0</v>
      </c>
      <c r="F18" s="39">
        <v>0</v>
      </c>
      <c r="G18" s="39"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28.5" customHeight="1">
      <c r="A19" s="84"/>
      <c r="B19" s="95"/>
      <c r="C19" s="31" t="s">
        <v>10</v>
      </c>
      <c r="D19" s="38">
        <f>D16+D17+D18</f>
        <v>12903538</v>
      </c>
      <c r="E19" s="38">
        <f>E16+E17+E18</f>
        <v>12903538</v>
      </c>
      <c r="F19" s="38">
        <f>F16+F17+F18</f>
        <v>2254136.0299999998</v>
      </c>
      <c r="G19" s="38">
        <f t="shared" si="2"/>
        <v>17.469131566861737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19.5" customHeight="1">
      <c r="A20" s="82" t="s">
        <v>15</v>
      </c>
      <c r="B20" s="95" t="s">
        <v>11</v>
      </c>
      <c r="C20" s="56" t="s">
        <v>2</v>
      </c>
      <c r="D20" s="39">
        <v>955736</v>
      </c>
      <c r="E20" s="39">
        <v>955736</v>
      </c>
      <c r="F20" s="39">
        <v>182557.26</v>
      </c>
      <c r="G20" s="39">
        <f t="shared" si="2"/>
        <v>19.10122251333004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22.5" customHeight="1">
      <c r="A21" s="83"/>
      <c r="B21" s="95"/>
      <c r="C21" s="56" t="s">
        <v>3</v>
      </c>
      <c r="D21" s="39">
        <v>0</v>
      </c>
      <c r="E21" s="39">
        <v>0</v>
      </c>
      <c r="F21" s="39">
        <v>0</v>
      </c>
      <c r="G21" s="39"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1" customFormat="1" ht="33.75" customHeight="1">
      <c r="A22" s="83"/>
      <c r="B22" s="95"/>
      <c r="C22" s="56" t="s">
        <v>4</v>
      </c>
      <c r="D22" s="39">
        <v>0</v>
      </c>
      <c r="E22" s="39">
        <v>0</v>
      </c>
      <c r="F22" s="39">
        <v>0</v>
      </c>
      <c r="G22" s="39"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ht="54" customHeight="1">
      <c r="A23" s="84"/>
      <c r="B23" s="95"/>
      <c r="C23" s="31" t="s">
        <v>10</v>
      </c>
      <c r="D23" s="38">
        <f>D20+D21+D22</f>
        <v>955736</v>
      </c>
      <c r="E23" s="38">
        <f>E20+E21+E22</f>
        <v>955736</v>
      </c>
      <c r="F23" s="38">
        <f>F20+F21+F22</f>
        <v>182557.26</v>
      </c>
      <c r="G23" s="38">
        <f t="shared" si="2"/>
        <v>19.10122251333004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" customFormat="1" ht="18.75" customHeight="1">
      <c r="A24" s="82" t="s">
        <v>20</v>
      </c>
      <c r="B24" s="95" t="s">
        <v>11</v>
      </c>
      <c r="C24" s="56" t="s">
        <v>2</v>
      </c>
      <c r="D24" s="48">
        <v>99576.71</v>
      </c>
      <c r="E24" s="48">
        <v>99576.71</v>
      </c>
      <c r="F24" s="65">
        <v>0</v>
      </c>
      <c r="G24" s="39">
        <f t="shared" si="2"/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1" customFormat="1" ht="19.5" customHeight="1">
      <c r="A25" s="83"/>
      <c r="B25" s="95"/>
      <c r="C25" s="56" t="s">
        <v>3</v>
      </c>
      <c r="D25" s="39">
        <v>0</v>
      </c>
      <c r="E25" s="39">
        <v>0</v>
      </c>
      <c r="F25" s="39">
        <v>0</v>
      </c>
      <c r="G25" s="39"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1" customFormat="1" ht="30.75" customHeight="1">
      <c r="A26" s="83"/>
      <c r="B26" s="95"/>
      <c r="C26" s="56" t="s">
        <v>4</v>
      </c>
      <c r="D26" s="39">
        <v>0</v>
      </c>
      <c r="E26" s="39">
        <v>0</v>
      </c>
      <c r="F26" s="39">
        <v>0</v>
      </c>
      <c r="G26" s="39"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" customFormat="1" ht="60" customHeight="1">
      <c r="A27" s="84"/>
      <c r="B27" s="95"/>
      <c r="C27" s="31" t="s">
        <v>6</v>
      </c>
      <c r="D27" s="38">
        <f>D24+D25+D26</f>
        <v>99576.71</v>
      </c>
      <c r="E27" s="38">
        <f>E24+E25+E26</f>
        <v>99576.71</v>
      </c>
      <c r="F27" s="38">
        <f>F24+F25+F26</f>
        <v>0</v>
      </c>
      <c r="G27" s="38">
        <f t="shared" si="2"/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" customFormat="1" ht="24.75" customHeight="1">
      <c r="A28" s="82" t="s">
        <v>54</v>
      </c>
      <c r="B28" s="95" t="s">
        <v>11</v>
      </c>
      <c r="C28" s="56" t="s">
        <v>2</v>
      </c>
      <c r="D28" s="39">
        <v>238884</v>
      </c>
      <c r="E28" s="39">
        <v>238884</v>
      </c>
      <c r="F28" s="39">
        <v>57138.86</v>
      </c>
      <c r="G28" s="39">
        <f t="shared" si="2"/>
        <v>23.919082064935282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24" customHeight="1">
      <c r="A29" s="83"/>
      <c r="B29" s="95"/>
      <c r="C29" s="56" t="s">
        <v>3</v>
      </c>
      <c r="D29" s="39">
        <v>0</v>
      </c>
      <c r="E29" s="39">
        <v>0</v>
      </c>
      <c r="F29" s="39">
        <v>0</v>
      </c>
      <c r="G29" s="39">
        <v>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20.25" customHeight="1">
      <c r="A30" s="83"/>
      <c r="B30" s="95"/>
      <c r="C30" s="56" t="s">
        <v>4</v>
      </c>
      <c r="D30" s="39">
        <v>0</v>
      </c>
      <c r="E30" s="39">
        <v>0</v>
      </c>
      <c r="F30" s="39">
        <v>0</v>
      </c>
      <c r="G30" s="39"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" customFormat="1" ht="28.5" customHeight="1">
      <c r="A31" s="84"/>
      <c r="B31" s="95"/>
      <c r="C31" s="31" t="s">
        <v>6</v>
      </c>
      <c r="D31" s="38">
        <f>D28+D29+D30</f>
        <v>238884</v>
      </c>
      <c r="E31" s="38">
        <f>E28+E29+E30</f>
        <v>238884</v>
      </c>
      <c r="F31" s="38">
        <f>F28+F29+F30</f>
        <v>57138.86</v>
      </c>
      <c r="G31" s="38">
        <f t="shared" si="2"/>
        <v>23.919082064935282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" customFormat="1" ht="15.75" customHeight="1">
      <c r="A32" s="82" t="s">
        <v>16</v>
      </c>
      <c r="B32" s="95" t="s">
        <v>11</v>
      </c>
      <c r="C32" s="56" t="s">
        <v>2</v>
      </c>
      <c r="D32" s="48">
        <v>444179</v>
      </c>
      <c r="E32" s="48">
        <v>444179</v>
      </c>
      <c r="F32" s="65">
        <v>111044.75</v>
      </c>
      <c r="G32" s="39">
        <f t="shared" si="2"/>
        <v>25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" customFormat="1">
      <c r="A33" s="83"/>
      <c r="B33" s="95"/>
      <c r="C33" s="56" t="s">
        <v>3</v>
      </c>
      <c r="D33" s="39">
        <v>0</v>
      </c>
      <c r="E33" s="39">
        <v>0</v>
      </c>
      <c r="F33" s="67">
        <v>0</v>
      </c>
      <c r="G33" s="39">
        <v>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31.5">
      <c r="A34" s="83"/>
      <c r="B34" s="95"/>
      <c r="C34" s="56" t="s">
        <v>4</v>
      </c>
      <c r="D34" s="39">
        <v>0</v>
      </c>
      <c r="E34" s="39">
        <v>0</v>
      </c>
      <c r="F34" s="67">
        <v>0</v>
      </c>
      <c r="G34" s="39"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ht="31.5">
      <c r="A35" s="84"/>
      <c r="B35" s="95"/>
      <c r="C35" s="31" t="s">
        <v>10</v>
      </c>
      <c r="D35" s="38">
        <f>D32+D33+D34</f>
        <v>444179</v>
      </c>
      <c r="E35" s="38">
        <f>E32+E33+E34</f>
        <v>444179</v>
      </c>
      <c r="F35" s="68">
        <f>F32+F33+F34</f>
        <v>111044.75</v>
      </c>
      <c r="G35" s="38">
        <f t="shared" si="2"/>
        <v>25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s="1" customFormat="1" ht="23.25" customHeight="1">
      <c r="A36" s="82" t="s">
        <v>49</v>
      </c>
      <c r="B36" s="95" t="s">
        <v>47</v>
      </c>
      <c r="C36" s="56" t="s">
        <v>2</v>
      </c>
      <c r="D36" s="39">
        <v>0</v>
      </c>
      <c r="E36" s="39">
        <v>0</v>
      </c>
      <c r="F36" s="67">
        <v>0</v>
      </c>
      <c r="G36" s="39">
        <v>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ht="15.75" customHeight="1">
      <c r="A37" s="83"/>
      <c r="B37" s="95"/>
      <c r="C37" s="56" t="s">
        <v>3</v>
      </c>
      <c r="D37" s="47">
        <v>658368</v>
      </c>
      <c r="E37" s="47">
        <v>658368</v>
      </c>
      <c r="F37" s="66">
        <v>126580</v>
      </c>
      <c r="G37" s="39">
        <f t="shared" si="2"/>
        <v>19.226329347720426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3" customHeight="1">
      <c r="A38" s="83"/>
      <c r="B38" s="95"/>
      <c r="C38" s="56" t="s">
        <v>4</v>
      </c>
      <c r="D38" s="39">
        <v>0</v>
      </c>
      <c r="E38" s="39">
        <v>0</v>
      </c>
      <c r="F38" s="67">
        <v>0</v>
      </c>
      <c r="G38" s="39"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55.5" customHeight="1">
      <c r="A39" s="84"/>
      <c r="B39" s="95"/>
      <c r="C39" s="31" t="s">
        <v>10</v>
      </c>
      <c r="D39" s="38">
        <f>D36+D37+D38</f>
        <v>658368</v>
      </c>
      <c r="E39" s="38">
        <f>E36+E37+E38</f>
        <v>658368</v>
      </c>
      <c r="F39" s="68">
        <f>F36+F37+F38</f>
        <v>126580</v>
      </c>
      <c r="G39" s="38">
        <f t="shared" si="2"/>
        <v>19.226329347720426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" customFormat="1" ht="21" customHeight="1">
      <c r="A40" s="82" t="s">
        <v>48</v>
      </c>
      <c r="B40" s="95" t="s">
        <v>44</v>
      </c>
      <c r="C40" s="56" t="s">
        <v>2</v>
      </c>
      <c r="D40" s="39">
        <v>0</v>
      </c>
      <c r="E40" s="39">
        <v>0</v>
      </c>
      <c r="F40" s="67">
        <v>0</v>
      </c>
      <c r="G40" s="39"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1" customFormat="1" ht="21" customHeight="1">
      <c r="A41" s="83"/>
      <c r="B41" s="95"/>
      <c r="C41" s="56" t="s">
        <v>3</v>
      </c>
      <c r="D41" s="47">
        <v>2285501</v>
      </c>
      <c r="E41" s="47">
        <v>2285501</v>
      </c>
      <c r="F41" s="66">
        <v>432668</v>
      </c>
      <c r="G41" s="39">
        <f t="shared" si="2"/>
        <v>18.93099149814417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ht="31.5">
      <c r="A42" s="83"/>
      <c r="B42" s="95"/>
      <c r="C42" s="56" t="s">
        <v>4</v>
      </c>
      <c r="D42" s="39">
        <v>0</v>
      </c>
      <c r="E42" s="39">
        <v>0</v>
      </c>
      <c r="F42" s="67">
        <v>0</v>
      </c>
      <c r="G42" s="39">
        <v>0</v>
      </c>
      <c r="H42" s="3"/>
      <c r="I42" s="3"/>
      <c r="J42" s="3"/>
      <c r="K42" s="3"/>
      <c r="L42" s="3" t="s">
        <v>39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" customFormat="1" ht="38.25" customHeight="1">
      <c r="A43" s="84"/>
      <c r="B43" s="95"/>
      <c r="C43" s="77" t="s">
        <v>10</v>
      </c>
      <c r="D43" s="38">
        <f>D40+D41+D42</f>
        <v>2285501</v>
      </c>
      <c r="E43" s="38">
        <f>E40+E41+E42</f>
        <v>2285501</v>
      </c>
      <c r="F43" s="38">
        <f>F40+F41+F42</f>
        <v>432668</v>
      </c>
      <c r="G43" s="38">
        <f t="shared" si="2"/>
        <v>18.93099149814417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" customFormat="1" ht="20.25" customHeight="1">
      <c r="A44" s="82" t="s">
        <v>33</v>
      </c>
      <c r="B44" s="95" t="s">
        <v>34</v>
      </c>
      <c r="C44" s="56" t="s">
        <v>2</v>
      </c>
      <c r="D44" s="39">
        <v>0</v>
      </c>
      <c r="E44" s="39">
        <v>0</v>
      </c>
      <c r="F44" s="39">
        <v>0</v>
      </c>
      <c r="G44" s="39">
        <v>0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ht="24.75" customHeight="1">
      <c r="A45" s="83"/>
      <c r="B45" s="95"/>
      <c r="C45" s="56" t="s">
        <v>3</v>
      </c>
      <c r="D45" s="48">
        <v>2387022</v>
      </c>
      <c r="E45" s="48">
        <v>2387022</v>
      </c>
      <c r="F45" s="65">
        <v>430567.39</v>
      </c>
      <c r="G45" s="39">
        <f t="shared" si="2"/>
        <v>18.037847577441681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1" customFormat="1" ht="31.5" customHeight="1">
      <c r="A46" s="83"/>
      <c r="B46" s="95"/>
      <c r="C46" s="56" t="s">
        <v>4</v>
      </c>
      <c r="D46" s="39">
        <v>0</v>
      </c>
      <c r="E46" s="39">
        <v>0</v>
      </c>
      <c r="F46" s="39">
        <v>0</v>
      </c>
      <c r="G46" s="39">
        <v>0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" customFormat="1" ht="34.5" customHeight="1">
      <c r="A47" s="84"/>
      <c r="B47" s="95"/>
      <c r="C47" s="31" t="s">
        <v>10</v>
      </c>
      <c r="D47" s="38">
        <f>D44+D45+D46</f>
        <v>2387022</v>
      </c>
      <c r="E47" s="38">
        <f>E44+E45+E46</f>
        <v>2387022</v>
      </c>
      <c r="F47" s="38">
        <f>F44+F45+F46</f>
        <v>430567.39</v>
      </c>
      <c r="G47" s="38">
        <f t="shared" si="2"/>
        <v>18.037847577441681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" customFormat="1" ht="24.75" customHeight="1">
      <c r="A48" s="99" t="s">
        <v>41</v>
      </c>
      <c r="B48" s="110" t="s">
        <v>11</v>
      </c>
      <c r="C48" s="56" t="s">
        <v>2</v>
      </c>
      <c r="D48" s="39">
        <v>0</v>
      </c>
      <c r="E48" s="39">
        <v>0</v>
      </c>
      <c r="F48" s="39">
        <v>0</v>
      </c>
      <c r="G48" s="39">
        <v>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" customFormat="1" ht="24.75" customHeight="1">
      <c r="A49" s="100"/>
      <c r="B49" s="110"/>
      <c r="C49" s="56" t="s">
        <v>3</v>
      </c>
      <c r="D49" s="39">
        <v>20000</v>
      </c>
      <c r="E49" s="39">
        <v>20000</v>
      </c>
      <c r="F49" s="39">
        <v>0</v>
      </c>
      <c r="G49" s="39">
        <f t="shared" si="2"/>
        <v>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1" customFormat="1" ht="30" customHeight="1">
      <c r="A50" s="100"/>
      <c r="B50" s="110"/>
      <c r="C50" s="56" t="s">
        <v>4</v>
      </c>
      <c r="D50" s="39">
        <v>0</v>
      </c>
      <c r="E50" s="39">
        <v>0</v>
      </c>
      <c r="F50" s="39">
        <v>0</v>
      </c>
      <c r="G50" s="39"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1" customFormat="1" ht="28.5" customHeight="1">
      <c r="A51" s="101"/>
      <c r="B51" s="110"/>
      <c r="C51" s="31" t="s">
        <v>10</v>
      </c>
      <c r="D51" s="38">
        <f>D48+D49+D50</f>
        <v>20000</v>
      </c>
      <c r="E51" s="38">
        <f t="shared" ref="E51:F51" si="5">E48+E49+E50</f>
        <v>20000</v>
      </c>
      <c r="F51" s="38">
        <f t="shared" si="5"/>
        <v>0</v>
      </c>
      <c r="G51" s="38">
        <f t="shared" si="2"/>
        <v>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s="1" customFormat="1" ht="28.5" customHeight="1">
      <c r="A52" s="99" t="s">
        <v>60</v>
      </c>
      <c r="B52" s="110" t="s">
        <v>11</v>
      </c>
      <c r="C52" s="56" t="s">
        <v>2</v>
      </c>
      <c r="D52" s="39">
        <v>0</v>
      </c>
      <c r="E52" s="39">
        <v>0</v>
      </c>
      <c r="F52" s="39">
        <v>0</v>
      </c>
      <c r="G52" s="39"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ht="28.5" customHeight="1">
      <c r="A53" s="100"/>
      <c r="B53" s="110"/>
      <c r="C53" s="56" t="s">
        <v>3</v>
      </c>
      <c r="D53" s="39">
        <v>201228</v>
      </c>
      <c r="E53" s="39">
        <v>201228</v>
      </c>
      <c r="F53" s="39">
        <v>0</v>
      </c>
      <c r="G53" s="39">
        <f t="shared" si="2"/>
        <v>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ht="29.25" customHeight="1">
      <c r="A54" s="100"/>
      <c r="B54" s="110"/>
      <c r="C54" s="56" t="s">
        <v>4</v>
      </c>
      <c r="D54" s="39">
        <v>0</v>
      </c>
      <c r="E54" s="39">
        <v>0</v>
      </c>
      <c r="F54" s="39">
        <v>0</v>
      </c>
      <c r="G54" s="39">
        <v>0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28.5" customHeight="1">
      <c r="A55" s="101"/>
      <c r="B55" s="110"/>
      <c r="C55" s="31" t="s">
        <v>10</v>
      </c>
      <c r="D55" s="38">
        <f>D52+D53+D54</f>
        <v>201228</v>
      </c>
      <c r="E55" s="38">
        <f>E52+E53+E54</f>
        <v>201228</v>
      </c>
      <c r="F55" s="38">
        <v>0</v>
      </c>
      <c r="G55" s="38">
        <f t="shared" si="2"/>
        <v>0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25.5" customHeight="1">
      <c r="A56" s="107" t="s">
        <v>71</v>
      </c>
      <c r="B56" s="105" t="s">
        <v>11</v>
      </c>
      <c r="C56" s="11" t="s">
        <v>2</v>
      </c>
      <c r="D56" s="49">
        <f>D60+D64</f>
        <v>6930274</v>
      </c>
      <c r="E56" s="49">
        <f t="shared" ref="E56:F56" si="6">E60+E64</f>
        <v>6930274</v>
      </c>
      <c r="F56" s="49">
        <f t="shared" si="6"/>
        <v>0</v>
      </c>
      <c r="G56" s="49">
        <f t="shared" si="2"/>
        <v>0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s="1" customFormat="1" ht="21.75" customHeight="1">
      <c r="A57" s="108"/>
      <c r="B57" s="105"/>
      <c r="C57" s="11" t="s">
        <v>3</v>
      </c>
      <c r="D57" s="49">
        <f>D61+D65</f>
        <v>3812633.5300000003</v>
      </c>
      <c r="E57" s="49">
        <f t="shared" ref="E57:F57" si="7">E61+E65</f>
        <v>3812633.5300000003</v>
      </c>
      <c r="F57" s="49">
        <f t="shared" si="7"/>
        <v>591799.24</v>
      </c>
      <c r="G57" s="49">
        <f t="shared" si="2"/>
        <v>15.522059367714785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s="1" customFormat="1" ht="33.75" customHeight="1">
      <c r="A58" s="108"/>
      <c r="B58" s="105"/>
      <c r="C58" s="11" t="s">
        <v>4</v>
      </c>
      <c r="D58" s="49">
        <f>D62+D66</f>
        <v>0</v>
      </c>
      <c r="E58" s="49">
        <f t="shared" ref="E58:F58" si="8">E62+E66</f>
        <v>0</v>
      </c>
      <c r="F58" s="49">
        <f t="shared" si="8"/>
        <v>0</v>
      </c>
      <c r="G58" s="49">
        <v>0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 ht="33.75" customHeight="1">
      <c r="A59" s="109"/>
      <c r="B59" s="105"/>
      <c r="C59" s="13" t="s">
        <v>6</v>
      </c>
      <c r="D59" s="37">
        <f>D56+D57+D58</f>
        <v>10742907.530000001</v>
      </c>
      <c r="E59" s="37">
        <f>E56+E57+E58</f>
        <v>10742907.530000001</v>
      </c>
      <c r="F59" s="37">
        <f>F56+F57+F58</f>
        <v>591799.24</v>
      </c>
      <c r="G59" s="37">
        <f t="shared" si="2"/>
        <v>5.5087436836571184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1" customFormat="1" ht="20.25" customHeight="1">
      <c r="A60" s="82" t="s">
        <v>17</v>
      </c>
      <c r="B60" s="95" t="s">
        <v>11</v>
      </c>
      <c r="C60" s="5" t="s">
        <v>2</v>
      </c>
      <c r="D60" s="35">
        <v>0</v>
      </c>
      <c r="E60" s="35">
        <v>0</v>
      </c>
      <c r="F60" s="69">
        <v>0</v>
      </c>
      <c r="G60" s="39">
        <v>0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s="1" customFormat="1" ht="22.5" customHeight="1">
      <c r="A61" s="83"/>
      <c r="B61" s="95"/>
      <c r="C61" s="5" t="s">
        <v>3</v>
      </c>
      <c r="D61" s="48">
        <v>3291000</v>
      </c>
      <c r="E61" s="48">
        <v>3291000</v>
      </c>
      <c r="F61" s="65">
        <v>591799.24</v>
      </c>
      <c r="G61" s="39">
        <f t="shared" si="2"/>
        <v>17.982353084168945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s="1" customFormat="1" ht="33.75" customHeight="1">
      <c r="A62" s="83"/>
      <c r="B62" s="95"/>
      <c r="C62" s="5" t="s">
        <v>4</v>
      </c>
      <c r="D62" s="39">
        <v>0</v>
      </c>
      <c r="E62" s="39">
        <v>0</v>
      </c>
      <c r="F62" s="67">
        <v>0</v>
      </c>
      <c r="G62" s="39">
        <v>0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s="1" customFormat="1" ht="30" customHeight="1">
      <c r="A63" s="84"/>
      <c r="B63" s="95"/>
      <c r="C63" s="4" t="s">
        <v>6</v>
      </c>
      <c r="D63" s="38">
        <f>D60+D61+D62</f>
        <v>3291000</v>
      </c>
      <c r="E63" s="38">
        <f>E60+E61+E62</f>
        <v>3291000</v>
      </c>
      <c r="F63" s="68">
        <f>F60+F61+F62</f>
        <v>591799.24</v>
      </c>
      <c r="G63" s="38">
        <f t="shared" si="2"/>
        <v>17.982353084168945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s="1" customFormat="1" ht="22.5" customHeight="1">
      <c r="A64" s="82" t="s">
        <v>78</v>
      </c>
      <c r="B64" s="82" t="s">
        <v>11</v>
      </c>
      <c r="C64" s="25" t="s">
        <v>2</v>
      </c>
      <c r="D64" s="39">
        <f>5437385+1492889</f>
        <v>6930274</v>
      </c>
      <c r="E64" s="39">
        <f>5437385+1492889</f>
        <v>6930274</v>
      </c>
      <c r="F64" s="65">
        <v>0</v>
      </c>
      <c r="G64" s="39">
        <f t="shared" si="2"/>
        <v>0</v>
      </c>
      <c r="H64" s="3"/>
      <c r="I64" s="3"/>
      <c r="J64" s="3"/>
      <c r="K64" s="54"/>
      <c r="L64" s="76"/>
      <c r="M64" s="76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s="1" customFormat="1" ht="23.25" customHeight="1">
      <c r="A65" s="83"/>
      <c r="B65" s="83"/>
      <c r="C65" s="25" t="s">
        <v>3</v>
      </c>
      <c r="D65" s="39">
        <f>409266+112367.53</f>
        <v>521633.53</v>
      </c>
      <c r="E65" s="39">
        <f>409266+112367.53</f>
        <v>521633.53</v>
      </c>
      <c r="F65" s="67">
        <v>0</v>
      </c>
      <c r="G65" s="39">
        <f t="shared" si="2"/>
        <v>0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s="1" customFormat="1" ht="30.75" customHeight="1">
      <c r="A66" s="83"/>
      <c r="B66" s="83"/>
      <c r="C66" s="25" t="s">
        <v>4</v>
      </c>
      <c r="D66" s="39">
        <v>0</v>
      </c>
      <c r="E66" s="39">
        <v>0</v>
      </c>
      <c r="F66" s="39">
        <v>0</v>
      </c>
      <c r="G66" s="39"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 ht="26.25" customHeight="1">
      <c r="A67" s="84"/>
      <c r="B67" s="84"/>
      <c r="C67" s="4" t="s">
        <v>6</v>
      </c>
      <c r="D67" s="38">
        <f>D64+D65+D66</f>
        <v>7451907.5300000003</v>
      </c>
      <c r="E67" s="38">
        <f>E64+E65+E66</f>
        <v>7451907.5300000003</v>
      </c>
      <c r="F67" s="38">
        <f>F64+F65+F66</f>
        <v>0</v>
      </c>
      <c r="G67" s="38">
        <f t="shared" si="2"/>
        <v>0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s="12" customFormat="1" ht="22.5" customHeight="1">
      <c r="A68" s="96" t="s">
        <v>72</v>
      </c>
      <c r="B68" s="105" t="s">
        <v>11</v>
      </c>
      <c r="C68" s="11" t="s">
        <v>2</v>
      </c>
      <c r="D68" s="49">
        <f>D72+D76+D80+D84+D88+D92+D100+D96</f>
        <v>3336875</v>
      </c>
      <c r="E68" s="49">
        <f t="shared" ref="E68:F68" si="9">E72+E76+E80+E84+E88+E92+E100+E96</f>
        <v>3336875</v>
      </c>
      <c r="F68" s="49">
        <f t="shared" si="9"/>
        <v>0</v>
      </c>
      <c r="G68" s="49">
        <f t="shared" si="2"/>
        <v>0</v>
      </c>
    </row>
    <row r="69" spans="1:36" s="12" customFormat="1" ht="18" customHeight="1">
      <c r="A69" s="97"/>
      <c r="B69" s="105"/>
      <c r="C69" s="11" t="s">
        <v>3</v>
      </c>
      <c r="D69" s="49">
        <f>D73+D77+D81+D85+D89+D93+D101+D97</f>
        <v>6026259</v>
      </c>
      <c r="E69" s="49">
        <f t="shared" ref="E69:F69" si="10">E73+E77+E81+E85+E89+E93+E101+E97</f>
        <v>6026259</v>
      </c>
      <c r="F69" s="49">
        <f t="shared" si="10"/>
        <v>1485961.7</v>
      </c>
      <c r="G69" s="49">
        <f t="shared" si="2"/>
        <v>24.658112105702727</v>
      </c>
    </row>
    <row r="70" spans="1:36" s="12" customFormat="1" ht="35.25" customHeight="1">
      <c r="A70" s="97"/>
      <c r="B70" s="105"/>
      <c r="C70" s="11" t="s">
        <v>4</v>
      </c>
      <c r="D70" s="49">
        <f>D74+D78+D86+D82+D90+D94+D102</f>
        <v>0</v>
      </c>
      <c r="E70" s="49">
        <f>E74+E78+E86+E82+E90+E94+E102</f>
        <v>0</v>
      </c>
      <c r="F70" s="49">
        <f>F74+F78+F86+F82+F90+F94+F102</f>
        <v>0</v>
      </c>
      <c r="G70" s="49">
        <v>0</v>
      </c>
    </row>
    <row r="71" spans="1:36" s="12" customFormat="1" ht="29.25" customHeight="1">
      <c r="A71" s="98"/>
      <c r="B71" s="105"/>
      <c r="C71" s="13" t="s">
        <v>6</v>
      </c>
      <c r="D71" s="37">
        <f>D68+D69+D70</f>
        <v>9363134</v>
      </c>
      <c r="E71" s="37">
        <f>E68+E69+E70</f>
        <v>9363134</v>
      </c>
      <c r="F71" s="37">
        <f>F68+F69+F70</f>
        <v>1485961.7</v>
      </c>
      <c r="G71" s="37">
        <f t="shared" si="2"/>
        <v>15.870345335226432</v>
      </c>
    </row>
    <row r="72" spans="1:36" s="12" customFormat="1" ht="29.25" customHeight="1">
      <c r="A72" s="82" t="s">
        <v>55</v>
      </c>
      <c r="B72" s="95" t="s">
        <v>11</v>
      </c>
      <c r="C72" s="34" t="s">
        <v>2</v>
      </c>
      <c r="D72" s="39">
        <v>3336875</v>
      </c>
      <c r="E72" s="39">
        <v>3336875</v>
      </c>
      <c r="F72" s="39">
        <v>0</v>
      </c>
      <c r="G72" s="39">
        <f t="shared" si="2"/>
        <v>0</v>
      </c>
    </row>
    <row r="73" spans="1:36" s="12" customFormat="1" ht="21.75" customHeight="1">
      <c r="A73" s="83"/>
      <c r="B73" s="95"/>
      <c r="C73" s="34" t="s">
        <v>3</v>
      </c>
      <c r="D73" s="39">
        <v>175625</v>
      </c>
      <c r="E73" s="39">
        <v>175625</v>
      </c>
      <c r="F73" s="39">
        <v>0</v>
      </c>
      <c r="G73" s="39">
        <f t="shared" ref="G73:G136" si="11">F73/E73*100</f>
        <v>0</v>
      </c>
    </row>
    <row r="74" spans="1:36" s="12" customFormat="1" ht="21" customHeight="1">
      <c r="A74" s="83"/>
      <c r="B74" s="95"/>
      <c r="C74" s="34" t="s">
        <v>4</v>
      </c>
      <c r="D74" s="39">
        <v>0</v>
      </c>
      <c r="E74" s="39">
        <v>0</v>
      </c>
      <c r="F74" s="39">
        <v>0</v>
      </c>
      <c r="G74" s="39">
        <v>0</v>
      </c>
    </row>
    <row r="75" spans="1:36" s="12" customFormat="1" ht="29.25" customHeight="1">
      <c r="A75" s="84"/>
      <c r="B75" s="95"/>
      <c r="C75" s="4" t="s">
        <v>6</v>
      </c>
      <c r="D75" s="38">
        <f>D72+D73+D74</f>
        <v>3512500</v>
      </c>
      <c r="E75" s="38">
        <f>E72+E73+E74</f>
        <v>3512500</v>
      </c>
      <c r="F75" s="38">
        <f>F72+F73+F74</f>
        <v>0</v>
      </c>
      <c r="G75" s="38">
        <f t="shared" si="11"/>
        <v>0</v>
      </c>
    </row>
    <row r="76" spans="1:36" ht="18.75" customHeight="1">
      <c r="A76" s="82" t="s">
        <v>21</v>
      </c>
      <c r="B76" s="95" t="s">
        <v>11</v>
      </c>
      <c r="C76" s="5" t="s">
        <v>2</v>
      </c>
      <c r="D76" s="39">
        <v>0</v>
      </c>
      <c r="E76" s="39">
        <v>0</v>
      </c>
      <c r="F76" s="39">
        <v>0</v>
      </c>
      <c r="G76" s="39">
        <v>0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</row>
    <row r="77" spans="1:36" ht="21" customHeight="1">
      <c r="A77" s="83"/>
      <c r="B77" s="95"/>
      <c r="C77" s="5" t="s">
        <v>3</v>
      </c>
      <c r="D77" s="48">
        <v>2851000</v>
      </c>
      <c r="E77" s="48">
        <v>2851000</v>
      </c>
      <c r="F77" s="65">
        <v>937710.34</v>
      </c>
      <c r="G77" s="39">
        <f t="shared" si="11"/>
        <v>32.890576639775517</v>
      </c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 ht="29.25" customHeight="1">
      <c r="A78" s="83"/>
      <c r="B78" s="95"/>
      <c r="C78" s="5" t="s">
        <v>4</v>
      </c>
      <c r="D78" s="39">
        <v>0</v>
      </c>
      <c r="E78" s="39">
        <v>0</v>
      </c>
      <c r="F78" s="67">
        <v>0</v>
      </c>
      <c r="G78" s="39">
        <v>0</v>
      </c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 ht="29.25" customHeight="1">
      <c r="A79" s="84"/>
      <c r="B79" s="95"/>
      <c r="C79" s="4" t="s">
        <v>6</v>
      </c>
      <c r="D79" s="38">
        <f>D76+D77+D78</f>
        <v>2851000</v>
      </c>
      <c r="E79" s="38">
        <f>E76+E77+E78</f>
        <v>2851000</v>
      </c>
      <c r="F79" s="68">
        <f>F76+F77+F78</f>
        <v>937710.34</v>
      </c>
      <c r="G79" s="38">
        <f t="shared" si="11"/>
        <v>32.890576639775517</v>
      </c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24.75" customHeight="1">
      <c r="A80" s="99" t="s">
        <v>22</v>
      </c>
      <c r="B80" s="95" t="s">
        <v>11</v>
      </c>
      <c r="C80" s="5" t="s">
        <v>2</v>
      </c>
      <c r="D80" s="39">
        <v>0</v>
      </c>
      <c r="E80" s="39">
        <v>0</v>
      </c>
      <c r="F80" s="67">
        <v>0</v>
      </c>
      <c r="G80" s="39">
        <v>0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24" customHeight="1">
      <c r="A81" s="100"/>
      <c r="B81" s="95"/>
      <c r="C81" s="5" t="s">
        <v>3</v>
      </c>
      <c r="D81" s="48">
        <v>821800</v>
      </c>
      <c r="E81" s="48">
        <v>821800</v>
      </c>
      <c r="F81" s="65">
        <v>102582.88</v>
      </c>
      <c r="G81" s="39">
        <f t="shared" si="11"/>
        <v>12.482706254563155</v>
      </c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33" customHeight="1">
      <c r="A82" s="100"/>
      <c r="B82" s="95"/>
      <c r="C82" s="5" t="s">
        <v>4</v>
      </c>
      <c r="D82" s="39">
        <v>0</v>
      </c>
      <c r="E82" s="39">
        <v>0</v>
      </c>
      <c r="F82" s="67">
        <v>0</v>
      </c>
      <c r="G82" s="39">
        <v>0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29.25" customHeight="1">
      <c r="A83" s="101"/>
      <c r="B83" s="95"/>
      <c r="C83" s="4" t="s">
        <v>6</v>
      </c>
      <c r="D83" s="38">
        <f>D80+D81+D82</f>
        <v>821800</v>
      </c>
      <c r="E83" s="38">
        <f>E80+E81+E82</f>
        <v>821800</v>
      </c>
      <c r="F83" s="68">
        <f>F80+F81+F82</f>
        <v>102582.88</v>
      </c>
      <c r="G83" s="38">
        <f t="shared" si="11"/>
        <v>12.482706254563155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20.25" customHeight="1">
      <c r="A84" s="82" t="s">
        <v>23</v>
      </c>
      <c r="B84" s="95" t="s">
        <v>11</v>
      </c>
      <c r="C84" s="5" t="s">
        <v>2</v>
      </c>
      <c r="D84" s="39">
        <v>0</v>
      </c>
      <c r="E84" s="39">
        <v>0</v>
      </c>
      <c r="F84" s="67">
        <v>0</v>
      </c>
      <c r="G84" s="39">
        <v>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20.25" customHeight="1">
      <c r="A85" s="83"/>
      <c r="B85" s="95"/>
      <c r="C85" s="5" t="s">
        <v>3</v>
      </c>
      <c r="D85" s="48">
        <v>300000</v>
      </c>
      <c r="E85" s="48">
        <v>300000</v>
      </c>
      <c r="F85" s="65">
        <v>75000</v>
      </c>
      <c r="G85" s="39">
        <f t="shared" si="11"/>
        <v>25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32.25" customHeight="1">
      <c r="A86" s="83"/>
      <c r="B86" s="95"/>
      <c r="C86" s="5" t="s">
        <v>4</v>
      </c>
      <c r="D86" s="39">
        <v>0</v>
      </c>
      <c r="E86" s="39">
        <v>0</v>
      </c>
      <c r="F86" s="39">
        <v>0</v>
      </c>
      <c r="G86" s="39">
        <v>0</v>
      </c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29.25" customHeight="1">
      <c r="A87" s="84"/>
      <c r="B87" s="95"/>
      <c r="C87" s="4" t="s">
        <v>6</v>
      </c>
      <c r="D87" s="38">
        <f>D84+D85+D86</f>
        <v>300000</v>
      </c>
      <c r="E87" s="38">
        <f>E84+E85+E86</f>
        <v>300000</v>
      </c>
      <c r="F87" s="38">
        <f>F84+F85+F86</f>
        <v>75000</v>
      </c>
      <c r="G87" s="38">
        <f t="shared" si="11"/>
        <v>25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27" customHeight="1">
      <c r="A88" s="99" t="s">
        <v>40</v>
      </c>
      <c r="B88" s="95" t="s">
        <v>11</v>
      </c>
      <c r="C88" s="5" t="s">
        <v>2</v>
      </c>
      <c r="D88" s="39">
        <v>0</v>
      </c>
      <c r="E88" s="39">
        <v>0</v>
      </c>
      <c r="F88" s="39">
        <v>0</v>
      </c>
      <c r="G88" s="39">
        <v>0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25.5" customHeight="1">
      <c r="A89" s="100"/>
      <c r="B89" s="95"/>
      <c r="C89" s="5" t="s">
        <v>3</v>
      </c>
      <c r="D89" s="48">
        <v>67834</v>
      </c>
      <c r="E89" s="48">
        <v>67834</v>
      </c>
      <c r="F89" s="65">
        <v>26189.48</v>
      </c>
      <c r="G89" s="39">
        <f t="shared" si="11"/>
        <v>38.608190582893528</v>
      </c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30" customHeight="1">
      <c r="A90" s="100"/>
      <c r="B90" s="95"/>
      <c r="C90" s="5" t="s">
        <v>4</v>
      </c>
      <c r="D90" s="39">
        <v>0</v>
      </c>
      <c r="E90" s="39">
        <v>0</v>
      </c>
      <c r="F90" s="67">
        <v>0</v>
      </c>
      <c r="G90" s="39">
        <v>0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29.25" customHeight="1">
      <c r="A91" s="101"/>
      <c r="B91" s="95"/>
      <c r="C91" s="4" t="s">
        <v>6</v>
      </c>
      <c r="D91" s="38">
        <f>D88+D89+D90</f>
        <v>67834</v>
      </c>
      <c r="E91" s="38">
        <f>E88+E89+E90</f>
        <v>67834</v>
      </c>
      <c r="F91" s="68">
        <f>F88+F89+F90</f>
        <v>26189.48</v>
      </c>
      <c r="G91" s="38">
        <f t="shared" si="11"/>
        <v>38.608190582893528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24" customHeight="1">
      <c r="A92" s="92" t="s">
        <v>79</v>
      </c>
      <c r="B92" s="95" t="s">
        <v>45</v>
      </c>
      <c r="C92" s="5" t="s">
        <v>2</v>
      </c>
      <c r="D92" s="39">
        <v>0</v>
      </c>
      <c r="E92" s="39">
        <v>0</v>
      </c>
      <c r="F92" s="67">
        <v>0</v>
      </c>
      <c r="G92" s="39">
        <v>0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21.75" customHeight="1">
      <c r="A93" s="93"/>
      <c r="B93" s="95"/>
      <c r="C93" s="5" t="s">
        <v>3</v>
      </c>
      <c r="D93" s="48">
        <v>1300000</v>
      </c>
      <c r="E93" s="48">
        <v>1300000</v>
      </c>
      <c r="F93" s="65">
        <v>324999</v>
      </c>
      <c r="G93" s="39">
        <f t="shared" si="11"/>
        <v>24.999923076923078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30" customHeight="1">
      <c r="A94" s="93"/>
      <c r="B94" s="95"/>
      <c r="C94" s="5" t="s">
        <v>4</v>
      </c>
      <c r="D94" s="39">
        <v>0</v>
      </c>
      <c r="E94" s="39">
        <v>0</v>
      </c>
      <c r="F94" s="39">
        <v>0</v>
      </c>
      <c r="G94" s="39">
        <v>0</v>
      </c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29.25" customHeight="1">
      <c r="A95" s="94"/>
      <c r="B95" s="95"/>
      <c r="C95" s="4" t="s">
        <v>6</v>
      </c>
      <c r="D95" s="38">
        <f>D92+D93+D94</f>
        <v>1300000</v>
      </c>
      <c r="E95" s="38">
        <f>E92+E93+E94</f>
        <v>1300000</v>
      </c>
      <c r="F95" s="38">
        <f>F92+F93+F94</f>
        <v>324999</v>
      </c>
      <c r="G95" s="38">
        <f t="shared" si="11"/>
        <v>24.999923076923078</v>
      </c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29.25" customHeight="1">
      <c r="A96" s="99" t="s">
        <v>43</v>
      </c>
      <c r="B96" s="110" t="s">
        <v>11</v>
      </c>
      <c r="C96" s="30" t="s">
        <v>2</v>
      </c>
      <c r="D96" s="39">
        <v>0</v>
      </c>
      <c r="E96" s="39">
        <v>0</v>
      </c>
      <c r="F96" s="39">
        <v>0</v>
      </c>
      <c r="G96" s="39">
        <v>0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27" customHeight="1">
      <c r="A97" s="100"/>
      <c r="B97" s="110"/>
      <c r="C97" s="30" t="s">
        <v>3</v>
      </c>
      <c r="D97" s="39">
        <v>280000</v>
      </c>
      <c r="E97" s="39">
        <v>280000</v>
      </c>
      <c r="F97" s="39">
        <v>19480</v>
      </c>
      <c r="G97" s="39">
        <f t="shared" si="11"/>
        <v>6.9571428571428573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29.25" customHeight="1">
      <c r="A98" s="100"/>
      <c r="B98" s="110"/>
      <c r="C98" s="30" t="s">
        <v>4</v>
      </c>
      <c r="D98" s="39">
        <v>0</v>
      </c>
      <c r="E98" s="39">
        <v>0</v>
      </c>
      <c r="F98" s="39">
        <v>0</v>
      </c>
      <c r="G98" s="39">
        <v>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29.25" customHeight="1">
      <c r="A99" s="101"/>
      <c r="B99" s="110"/>
      <c r="C99" s="31" t="s">
        <v>6</v>
      </c>
      <c r="D99" s="38">
        <f>D96+D97+D98</f>
        <v>280000</v>
      </c>
      <c r="E99" s="38">
        <f t="shared" ref="E99:F99" si="12">E96+E97+E98</f>
        <v>280000</v>
      </c>
      <c r="F99" s="38">
        <f t="shared" si="12"/>
        <v>19480</v>
      </c>
      <c r="G99" s="38">
        <f t="shared" si="11"/>
        <v>6.9571428571428573</v>
      </c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29.25" customHeight="1">
      <c r="A100" s="82" t="s">
        <v>84</v>
      </c>
      <c r="B100" s="95" t="s">
        <v>11</v>
      </c>
      <c r="C100" s="5" t="s">
        <v>2</v>
      </c>
      <c r="D100" s="39">
        <v>0</v>
      </c>
      <c r="E100" s="39">
        <v>0</v>
      </c>
      <c r="F100" s="39">
        <v>0</v>
      </c>
      <c r="G100" s="39">
        <v>0</v>
      </c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27" customHeight="1">
      <c r="A101" s="83"/>
      <c r="B101" s="95"/>
      <c r="C101" s="5" t="s">
        <v>3</v>
      </c>
      <c r="D101" s="39">
        <v>230000</v>
      </c>
      <c r="E101" s="39">
        <v>230000</v>
      </c>
      <c r="F101" s="39">
        <v>0</v>
      </c>
      <c r="G101" s="39">
        <f t="shared" si="11"/>
        <v>0</v>
      </c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31.5" customHeight="1">
      <c r="A102" s="83"/>
      <c r="B102" s="95"/>
      <c r="C102" s="5" t="s">
        <v>4</v>
      </c>
      <c r="D102" s="39">
        <v>0</v>
      </c>
      <c r="E102" s="39">
        <v>0</v>
      </c>
      <c r="F102" s="39">
        <v>0</v>
      </c>
      <c r="G102" s="39">
        <v>0</v>
      </c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 t="s">
        <v>39</v>
      </c>
      <c r="AE102" s="3"/>
      <c r="AF102" s="3"/>
      <c r="AG102" s="3"/>
      <c r="AH102" s="3"/>
      <c r="AI102" s="3"/>
      <c r="AJ102" s="3"/>
    </row>
    <row r="103" spans="1:36" ht="29.25" customHeight="1">
      <c r="A103" s="84"/>
      <c r="B103" s="95"/>
      <c r="C103" s="4" t="s">
        <v>6</v>
      </c>
      <c r="D103" s="38">
        <f>D100+D101+D102</f>
        <v>230000</v>
      </c>
      <c r="E103" s="38">
        <f>E100+E101+E102</f>
        <v>230000</v>
      </c>
      <c r="F103" s="38">
        <f>F100+F101+F102</f>
        <v>0</v>
      </c>
      <c r="G103" s="38">
        <f t="shared" si="11"/>
        <v>0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s="22" customFormat="1" ht="18.75" customHeight="1">
      <c r="A104" s="89" t="s">
        <v>73</v>
      </c>
      <c r="B104" s="89" t="s">
        <v>38</v>
      </c>
      <c r="C104" s="20" t="s">
        <v>2</v>
      </c>
      <c r="D104" s="52">
        <f>D116+D120+D124+D128+D132+D140+D148+D152+D144+D156+D160+D164+D108+D112+D136</f>
        <v>107630061.84999999</v>
      </c>
      <c r="E104" s="52">
        <f t="shared" ref="E104:F104" si="13">E116+E120+E124+E128+E132+E140+E148+E152+E144+E156+E160+E164+E108+E112+E136</f>
        <v>107630061.84999999</v>
      </c>
      <c r="F104" s="52">
        <f t="shared" si="13"/>
        <v>19392977.850000001</v>
      </c>
      <c r="G104" s="49">
        <f t="shared" si="11"/>
        <v>18.018179602114575</v>
      </c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</row>
    <row r="105" spans="1:36" s="22" customFormat="1" ht="18.75" customHeight="1">
      <c r="A105" s="90"/>
      <c r="B105" s="90"/>
      <c r="C105" s="20" t="s">
        <v>3</v>
      </c>
      <c r="D105" s="52">
        <f>D117+D121+D125+D129+D133+D141+D149+D153+D145+D157+D161+D165+D109+D113+D137</f>
        <v>64868905.959999993</v>
      </c>
      <c r="E105" s="52">
        <f t="shared" ref="E105:F105" si="14">E117+E121+E125+E129+E133+E141+E149+E153+E145+E157+E161+E165+E109+E113+E137</f>
        <v>64868905.959999993</v>
      </c>
      <c r="F105" s="52">
        <f t="shared" si="14"/>
        <v>15630294.640000002</v>
      </c>
      <c r="G105" s="49">
        <f t="shared" si="11"/>
        <v>24.095203100292899</v>
      </c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</row>
    <row r="106" spans="1:36" s="22" customFormat="1" ht="33" customHeight="1">
      <c r="A106" s="90"/>
      <c r="B106" s="90"/>
      <c r="C106" s="20" t="s">
        <v>4</v>
      </c>
      <c r="D106" s="52">
        <f>D118+D126+D130+D134+D142+D150+D154</f>
        <v>0</v>
      </c>
      <c r="E106" s="52">
        <f>E118+E126+E130+E134+E142+E150+E154</f>
        <v>0</v>
      </c>
      <c r="F106" s="52">
        <f>F118+F126+F130+F134+F142+F150+F154</f>
        <v>0</v>
      </c>
      <c r="G106" s="49">
        <v>0</v>
      </c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</row>
    <row r="107" spans="1:36" s="22" customFormat="1" ht="60" customHeight="1">
      <c r="A107" s="91"/>
      <c r="B107" s="91"/>
      <c r="C107" s="26" t="s">
        <v>6</v>
      </c>
      <c r="D107" s="40">
        <f>D104+D105+D106</f>
        <v>172498967.81</v>
      </c>
      <c r="E107" s="40">
        <f t="shared" ref="E107:F107" si="15">E104+E105+E106</f>
        <v>172498967.81</v>
      </c>
      <c r="F107" s="40">
        <f t="shared" si="15"/>
        <v>35023272.490000002</v>
      </c>
      <c r="G107" s="37">
        <f t="shared" si="11"/>
        <v>20.303467861081113</v>
      </c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</row>
    <row r="108" spans="1:36" s="22" customFormat="1" ht="21.75" customHeight="1">
      <c r="A108" s="82" t="s">
        <v>81</v>
      </c>
      <c r="B108" s="82" t="s">
        <v>38</v>
      </c>
      <c r="C108" s="45" t="s">
        <v>2</v>
      </c>
      <c r="D108" s="39">
        <v>56000</v>
      </c>
      <c r="E108" s="39">
        <v>56000</v>
      </c>
      <c r="F108" s="39">
        <v>0</v>
      </c>
      <c r="G108" s="39">
        <f t="shared" si="11"/>
        <v>0</v>
      </c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</row>
    <row r="109" spans="1:36" s="22" customFormat="1" ht="20.25" customHeight="1">
      <c r="A109" s="83"/>
      <c r="B109" s="83"/>
      <c r="C109" s="45" t="s">
        <v>3</v>
      </c>
      <c r="D109" s="39">
        <v>4215.0600000000004</v>
      </c>
      <c r="E109" s="39">
        <v>4215.0600000000004</v>
      </c>
      <c r="F109" s="39">
        <v>0</v>
      </c>
      <c r="G109" s="39">
        <f t="shared" si="11"/>
        <v>0</v>
      </c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</row>
    <row r="110" spans="1:36" s="22" customFormat="1" ht="32.25" customHeight="1">
      <c r="A110" s="83"/>
      <c r="B110" s="83"/>
      <c r="C110" s="45" t="s">
        <v>4</v>
      </c>
      <c r="D110" s="39">
        <v>0</v>
      </c>
      <c r="E110" s="39">
        <v>0</v>
      </c>
      <c r="F110" s="39">
        <v>0</v>
      </c>
      <c r="G110" s="39">
        <v>0</v>
      </c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</row>
    <row r="111" spans="1:36" s="22" customFormat="1" ht="66.75" customHeight="1">
      <c r="A111" s="84"/>
      <c r="B111" s="84"/>
      <c r="C111" s="4" t="s">
        <v>6</v>
      </c>
      <c r="D111" s="38">
        <f>D108+D109+D110</f>
        <v>60215.06</v>
      </c>
      <c r="E111" s="38">
        <f>E108+E109+E110</f>
        <v>60215.06</v>
      </c>
      <c r="F111" s="38">
        <f>F108+F109+F110</f>
        <v>0</v>
      </c>
      <c r="G111" s="38">
        <f t="shared" si="11"/>
        <v>0</v>
      </c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</row>
    <row r="112" spans="1:36" s="22" customFormat="1" ht="20.25" customHeight="1">
      <c r="A112" s="82" t="s">
        <v>65</v>
      </c>
      <c r="B112" s="82" t="s">
        <v>38</v>
      </c>
      <c r="C112" s="45" t="s">
        <v>2</v>
      </c>
      <c r="D112" s="39">
        <v>162337.66</v>
      </c>
      <c r="E112" s="39">
        <v>162337.66</v>
      </c>
      <c r="F112" s="39">
        <v>0</v>
      </c>
      <c r="G112" s="39">
        <f t="shared" si="11"/>
        <v>0</v>
      </c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</row>
    <row r="113" spans="1:36" s="22" customFormat="1" ht="20.25" customHeight="1">
      <c r="A113" s="83"/>
      <c r="B113" s="83"/>
      <c r="C113" s="45" t="s">
        <v>3</v>
      </c>
      <c r="D113" s="39">
        <v>12218.97</v>
      </c>
      <c r="E113" s="39">
        <v>12218.97</v>
      </c>
      <c r="F113" s="39">
        <v>0</v>
      </c>
      <c r="G113" s="39">
        <f t="shared" si="11"/>
        <v>0</v>
      </c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</row>
    <row r="114" spans="1:36" s="22" customFormat="1" ht="18.75" customHeight="1">
      <c r="A114" s="83"/>
      <c r="B114" s="83"/>
      <c r="C114" s="45" t="s">
        <v>4</v>
      </c>
      <c r="D114" s="39">
        <v>0</v>
      </c>
      <c r="E114" s="39">
        <v>0</v>
      </c>
      <c r="F114" s="39">
        <v>0</v>
      </c>
      <c r="G114" s="39">
        <v>0</v>
      </c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</row>
    <row r="115" spans="1:36" s="22" customFormat="1" ht="68.45" customHeight="1">
      <c r="A115" s="84"/>
      <c r="B115" s="84"/>
      <c r="C115" s="4" t="s">
        <v>6</v>
      </c>
      <c r="D115" s="38">
        <f>D112+D113+D114</f>
        <v>174556.63</v>
      </c>
      <c r="E115" s="38">
        <f>E112+E113+E114</f>
        <v>174556.63</v>
      </c>
      <c r="F115" s="38">
        <f>F112+F113+F114</f>
        <v>0</v>
      </c>
      <c r="G115" s="38">
        <f t="shared" si="11"/>
        <v>0</v>
      </c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</row>
    <row r="116" spans="1:36" ht="22.5" customHeight="1">
      <c r="A116" s="99" t="s">
        <v>31</v>
      </c>
      <c r="B116" s="99" t="s">
        <v>38</v>
      </c>
      <c r="C116" s="63" t="s">
        <v>2</v>
      </c>
      <c r="D116" s="46">
        <v>37620850</v>
      </c>
      <c r="E116" s="46">
        <v>37620850</v>
      </c>
      <c r="F116" s="70">
        <v>7976996</v>
      </c>
      <c r="G116" s="39">
        <f t="shared" si="11"/>
        <v>21.203657014660752</v>
      </c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23.25" customHeight="1">
      <c r="A117" s="100"/>
      <c r="B117" s="100"/>
      <c r="C117" s="63" t="s">
        <v>3</v>
      </c>
      <c r="D117" s="47">
        <v>11025720</v>
      </c>
      <c r="E117" s="47">
        <v>11025720</v>
      </c>
      <c r="F117" s="66">
        <v>3561254.01</v>
      </c>
      <c r="G117" s="39">
        <f t="shared" si="11"/>
        <v>32.299514317432326</v>
      </c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33" customHeight="1">
      <c r="A118" s="100"/>
      <c r="B118" s="100"/>
      <c r="C118" s="63" t="s">
        <v>4</v>
      </c>
      <c r="D118" s="39">
        <v>0</v>
      </c>
      <c r="E118" s="39">
        <v>0</v>
      </c>
      <c r="F118" s="39">
        <v>0</v>
      </c>
      <c r="G118" s="39">
        <v>0</v>
      </c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29.25" customHeight="1">
      <c r="A119" s="101"/>
      <c r="B119" s="101"/>
      <c r="C119" s="31" t="s">
        <v>6</v>
      </c>
      <c r="D119" s="38">
        <f>D116+D117+D118</f>
        <v>48646570</v>
      </c>
      <c r="E119" s="38">
        <f>E116+E117+E118</f>
        <v>48646570</v>
      </c>
      <c r="F119" s="38">
        <f>F116+F117+F118</f>
        <v>11538250.01</v>
      </c>
      <c r="G119" s="38">
        <f t="shared" si="11"/>
        <v>23.718527349410245</v>
      </c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29.25" customHeight="1">
      <c r="A120" s="99" t="s">
        <v>63</v>
      </c>
      <c r="B120" s="99" t="s">
        <v>38</v>
      </c>
      <c r="C120" s="63" t="s">
        <v>2</v>
      </c>
      <c r="D120" s="39">
        <v>7019704</v>
      </c>
      <c r="E120" s="39">
        <v>7019704</v>
      </c>
      <c r="F120" s="39">
        <v>1016970.35</v>
      </c>
      <c r="G120" s="39">
        <f t="shared" si="11"/>
        <v>14.487367985886584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29.25" customHeight="1">
      <c r="A121" s="100"/>
      <c r="B121" s="100"/>
      <c r="C121" s="63" t="s">
        <v>3</v>
      </c>
      <c r="D121" s="39">
        <v>528364.81999999995</v>
      </c>
      <c r="E121" s="39">
        <v>528364.81999999995</v>
      </c>
      <c r="F121" s="39">
        <v>76546.149999999994</v>
      </c>
      <c r="G121" s="39">
        <f t="shared" si="11"/>
        <v>14.487366891686696</v>
      </c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32.25" customHeight="1">
      <c r="A122" s="100"/>
      <c r="B122" s="100"/>
      <c r="C122" s="63" t="s">
        <v>4</v>
      </c>
      <c r="D122" s="39">
        <v>0</v>
      </c>
      <c r="E122" s="39">
        <v>0</v>
      </c>
      <c r="F122" s="39">
        <v>0</v>
      </c>
      <c r="G122" s="39">
        <v>0</v>
      </c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50.25" customHeight="1">
      <c r="A123" s="101"/>
      <c r="B123" s="101"/>
      <c r="C123" s="31" t="s">
        <v>6</v>
      </c>
      <c r="D123" s="38">
        <f>D120+D121+D122</f>
        <v>7548068.8200000003</v>
      </c>
      <c r="E123" s="38">
        <f t="shared" ref="E123:F123" si="16">E120+E121+E122</f>
        <v>7548068.8200000003</v>
      </c>
      <c r="F123" s="38">
        <f t="shared" si="16"/>
        <v>1093516.5</v>
      </c>
      <c r="G123" s="38">
        <f t="shared" si="11"/>
        <v>14.487367909292592</v>
      </c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29.25" customHeight="1">
      <c r="A124" s="82" t="s">
        <v>32</v>
      </c>
      <c r="B124" s="82" t="s">
        <v>38</v>
      </c>
      <c r="C124" s="5" t="s">
        <v>2</v>
      </c>
      <c r="D124" s="46">
        <v>48418472</v>
      </c>
      <c r="E124" s="46">
        <v>48418472</v>
      </c>
      <c r="F124" s="70">
        <v>8869691</v>
      </c>
      <c r="G124" s="39">
        <f t="shared" si="11"/>
        <v>18.318816421963916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29.25" customHeight="1">
      <c r="A125" s="83"/>
      <c r="B125" s="83"/>
      <c r="C125" s="5" t="s">
        <v>3</v>
      </c>
      <c r="D125" s="47">
        <v>19891817.23</v>
      </c>
      <c r="E125" s="47">
        <v>19891817.23</v>
      </c>
      <c r="F125" s="71">
        <v>5242162.84</v>
      </c>
      <c r="G125" s="39">
        <f t="shared" si="11"/>
        <v>26.353363191443318</v>
      </c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</row>
    <row r="126" spans="1:36" ht="29.25" customHeight="1">
      <c r="A126" s="83"/>
      <c r="B126" s="83"/>
      <c r="C126" s="5" t="s">
        <v>4</v>
      </c>
      <c r="D126" s="39">
        <v>0</v>
      </c>
      <c r="E126" s="39">
        <v>0</v>
      </c>
      <c r="F126" s="67">
        <v>0</v>
      </c>
      <c r="G126" s="39">
        <v>0</v>
      </c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</row>
    <row r="127" spans="1:36" ht="29.25" customHeight="1">
      <c r="A127" s="84"/>
      <c r="B127" s="84"/>
      <c r="C127" s="4" t="s">
        <v>6</v>
      </c>
      <c r="D127" s="38">
        <f>D124+D125+D126</f>
        <v>68310289.230000004</v>
      </c>
      <c r="E127" s="38">
        <f>E124+E125+E126</f>
        <v>68310289.230000004</v>
      </c>
      <c r="F127" s="68">
        <f>F124+F125+F126</f>
        <v>14111853.84</v>
      </c>
      <c r="G127" s="38">
        <f t="shared" si="11"/>
        <v>20.658460093011087</v>
      </c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</row>
    <row r="128" spans="1:36" ht="21.75" customHeight="1">
      <c r="A128" s="82" t="s">
        <v>24</v>
      </c>
      <c r="B128" s="82" t="s">
        <v>38</v>
      </c>
      <c r="C128" s="5" t="s">
        <v>2</v>
      </c>
      <c r="D128" s="39">
        <v>0</v>
      </c>
      <c r="E128" s="39">
        <v>0</v>
      </c>
      <c r="F128" s="67">
        <v>0</v>
      </c>
      <c r="G128" s="39">
        <v>0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25.5" customHeight="1">
      <c r="A129" s="83"/>
      <c r="B129" s="83"/>
      <c r="C129" s="5" t="s">
        <v>3</v>
      </c>
      <c r="D129" s="47">
        <v>21856385</v>
      </c>
      <c r="E129" s="47">
        <v>21856385</v>
      </c>
      <c r="F129" s="66">
        <v>4584757.1900000004</v>
      </c>
      <c r="G129" s="39">
        <f t="shared" si="11"/>
        <v>20.976740618359351</v>
      </c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33.75" customHeight="1">
      <c r="A130" s="83"/>
      <c r="B130" s="83"/>
      <c r="C130" s="5" t="s">
        <v>4</v>
      </c>
      <c r="D130" s="39">
        <v>0</v>
      </c>
      <c r="E130" s="39">
        <v>0</v>
      </c>
      <c r="F130" s="67">
        <v>0</v>
      </c>
      <c r="G130" s="39">
        <v>0</v>
      </c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29.25" customHeight="1">
      <c r="A131" s="84"/>
      <c r="B131" s="84"/>
      <c r="C131" s="4" t="s">
        <v>6</v>
      </c>
      <c r="D131" s="38">
        <f>D128+D129+D130</f>
        <v>21856385</v>
      </c>
      <c r="E131" s="38">
        <f>E128+E129+E130</f>
        <v>21856385</v>
      </c>
      <c r="F131" s="68">
        <f>F128+F129+F130</f>
        <v>4584757.1900000004</v>
      </c>
      <c r="G131" s="38">
        <f t="shared" si="11"/>
        <v>20.976740618359351</v>
      </c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25.5" customHeight="1">
      <c r="A132" s="82" t="s">
        <v>62</v>
      </c>
      <c r="B132" s="82" t="s">
        <v>38</v>
      </c>
      <c r="C132" s="5" t="s">
        <v>2</v>
      </c>
      <c r="D132" s="46">
        <v>1266008</v>
      </c>
      <c r="E132" s="46">
        <v>1266008</v>
      </c>
      <c r="F132" s="70">
        <v>314260.5</v>
      </c>
      <c r="G132" s="39">
        <f t="shared" si="11"/>
        <v>24.822947406335505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22.5" customHeight="1">
      <c r="A133" s="83"/>
      <c r="B133" s="83"/>
      <c r="C133" s="5" t="s">
        <v>3</v>
      </c>
      <c r="D133" s="39">
        <v>0</v>
      </c>
      <c r="E133" s="39">
        <v>0</v>
      </c>
      <c r="F133" s="67">
        <v>0</v>
      </c>
      <c r="G133" s="39">
        <v>0</v>
      </c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33.75" customHeight="1">
      <c r="A134" s="83"/>
      <c r="B134" s="83"/>
      <c r="C134" s="5" t="s">
        <v>4</v>
      </c>
      <c r="D134" s="39">
        <v>0</v>
      </c>
      <c r="E134" s="39">
        <v>0</v>
      </c>
      <c r="F134" s="39">
        <v>0</v>
      </c>
      <c r="G134" s="39">
        <v>0</v>
      </c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29.25" customHeight="1">
      <c r="A135" s="84"/>
      <c r="B135" s="84"/>
      <c r="C135" s="4" t="s">
        <v>6</v>
      </c>
      <c r="D135" s="38">
        <f>D132+D133+D134</f>
        <v>1266008</v>
      </c>
      <c r="E135" s="38">
        <f>E132+E133+E134</f>
        <v>1266008</v>
      </c>
      <c r="F135" s="38">
        <f>F132+F133+F134</f>
        <v>314260.5</v>
      </c>
      <c r="G135" s="38">
        <f t="shared" si="11"/>
        <v>24.822947406335505</v>
      </c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24" customHeight="1">
      <c r="A136" s="99" t="s">
        <v>64</v>
      </c>
      <c r="B136" s="99" t="s">
        <v>38</v>
      </c>
      <c r="C136" s="63" t="s">
        <v>2</v>
      </c>
      <c r="D136" s="39">
        <v>4843440</v>
      </c>
      <c r="E136" s="39">
        <v>4843440</v>
      </c>
      <c r="F136" s="39">
        <v>1210860</v>
      </c>
      <c r="G136" s="39">
        <f t="shared" si="11"/>
        <v>25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22.5" customHeight="1">
      <c r="A137" s="100"/>
      <c r="B137" s="100"/>
      <c r="C137" s="63" t="s">
        <v>3</v>
      </c>
      <c r="D137" s="39">
        <v>0</v>
      </c>
      <c r="E137" s="39">
        <v>0</v>
      </c>
      <c r="F137" s="39">
        <v>0</v>
      </c>
      <c r="G137" s="39">
        <v>0</v>
      </c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29.25" customHeight="1">
      <c r="A138" s="100"/>
      <c r="B138" s="100"/>
      <c r="C138" s="63" t="s">
        <v>4</v>
      </c>
      <c r="D138" s="39">
        <v>0</v>
      </c>
      <c r="E138" s="39">
        <v>0</v>
      </c>
      <c r="F138" s="39">
        <v>0</v>
      </c>
      <c r="G138" s="39">
        <v>0</v>
      </c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50.25" customHeight="1">
      <c r="A139" s="101"/>
      <c r="B139" s="101"/>
      <c r="C139" s="31" t="s">
        <v>6</v>
      </c>
      <c r="D139" s="38">
        <f>D136+D137+D138</f>
        <v>4843440</v>
      </c>
      <c r="E139" s="38">
        <f t="shared" ref="E139:F139" si="17">E136+E137+E138</f>
        <v>4843440</v>
      </c>
      <c r="F139" s="38">
        <f t="shared" si="17"/>
        <v>1210860</v>
      </c>
      <c r="G139" s="38">
        <f t="shared" ref="G139:G199" si="18">F139/E139*100</f>
        <v>25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24" customHeight="1">
      <c r="A140" s="82" t="s">
        <v>66</v>
      </c>
      <c r="B140" s="82" t="s">
        <v>38</v>
      </c>
      <c r="C140" s="5" t="s">
        <v>2</v>
      </c>
      <c r="D140" s="39">
        <v>280800</v>
      </c>
      <c r="E140" s="39">
        <v>280800</v>
      </c>
      <c r="F140" s="39">
        <v>0</v>
      </c>
      <c r="G140" s="39">
        <f t="shared" si="18"/>
        <v>0</v>
      </c>
      <c r="H140" s="3"/>
      <c r="I140" s="3"/>
      <c r="J140" s="3"/>
      <c r="K140" s="54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24" customHeight="1">
      <c r="A141" s="83"/>
      <c r="B141" s="83"/>
      <c r="C141" s="5" t="s">
        <v>3</v>
      </c>
      <c r="D141" s="39">
        <v>124200</v>
      </c>
      <c r="E141" s="39">
        <v>124200</v>
      </c>
      <c r="F141" s="39">
        <v>0</v>
      </c>
      <c r="G141" s="39">
        <f t="shared" si="18"/>
        <v>0</v>
      </c>
      <c r="H141" s="3"/>
      <c r="I141" s="3"/>
      <c r="J141" s="3"/>
      <c r="K141" s="54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29.25" customHeight="1">
      <c r="A142" s="83"/>
      <c r="B142" s="83"/>
      <c r="C142" s="5" t="s">
        <v>4</v>
      </c>
      <c r="D142" s="39">
        <v>0</v>
      </c>
      <c r="E142" s="39">
        <v>0</v>
      </c>
      <c r="F142" s="39">
        <v>0</v>
      </c>
      <c r="G142" s="39">
        <v>0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spans="1:36" ht="29.25" customHeight="1">
      <c r="A143" s="84"/>
      <c r="B143" s="84"/>
      <c r="C143" s="4" t="s">
        <v>6</v>
      </c>
      <c r="D143" s="38">
        <f>D140+D141+D142</f>
        <v>405000</v>
      </c>
      <c r="E143" s="38">
        <f>E140+E141+E142</f>
        <v>405000</v>
      </c>
      <c r="F143" s="38">
        <f>F140+F141+F142</f>
        <v>0</v>
      </c>
      <c r="G143" s="38">
        <f t="shared" si="18"/>
        <v>0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ht="24" customHeight="1">
      <c r="A144" s="82" t="s">
        <v>42</v>
      </c>
      <c r="B144" s="95" t="s">
        <v>11</v>
      </c>
      <c r="C144" s="24" t="s">
        <v>2</v>
      </c>
      <c r="D144" s="39">
        <v>0</v>
      </c>
      <c r="E144" s="39">
        <v>0</v>
      </c>
      <c r="F144" s="67">
        <v>0</v>
      </c>
      <c r="G144" s="39">
        <v>0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ht="21.75" customHeight="1">
      <c r="A145" s="83"/>
      <c r="B145" s="95"/>
      <c r="C145" s="24" t="s">
        <v>3</v>
      </c>
      <c r="D145" s="48">
        <v>101184</v>
      </c>
      <c r="E145" s="48">
        <v>101184</v>
      </c>
      <c r="F145" s="65">
        <v>20445.3</v>
      </c>
      <c r="G145" s="39">
        <f t="shared" si="18"/>
        <v>20.206060246679318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ht="29.25" customHeight="1">
      <c r="A146" s="83"/>
      <c r="B146" s="95"/>
      <c r="C146" s="24" t="s">
        <v>4</v>
      </c>
      <c r="D146" s="39">
        <v>0</v>
      </c>
      <c r="E146" s="39">
        <v>0</v>
      </c>
      <c r="F146" s="67">
        <v>0</v>
      </c>
      <c r="G146" s="39">
        <v>0</v>
      </c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ht="29.25" customHeight="1">
      <c r="A147" s="84"/>
      <c r="B147" s="95"/>
      <c r="C147" s="4" t="s">
        <v>6</v>
      </c>
      <c r="D147" s="38">
        <f>D144+D145+D146</f>
        <v>101184</v>
      </c>
      <c r="E147" s="38">
        <f t="shared" ref="E147:F147" si="19">E144+E145+E146</f>
        <v>101184</v>
      </c>
      <c r="F147" s="68">
        <f t="shared" si="19"/>
        <v>20445.3</v>
      </c>
      <c r="G147" s="38">
        <f t="shared" si="18"/>
        <v>20.206060246679318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ht="25.5" customHeight="1">
      <c r="A148" s="82" t="s">
        <v>37</v>
      </c>
      <c r="B148" s="82" t="s">
        <v>38</v>
      </c>
      <c r="C148" s="5" t="s">
        <v>2</v>
      </c>
      <c r="D148" s="48">
        <v>16800</v>
      </c>
      <c r="E148" s="48">
        <v>16800</v>
      </c>
      <c r="F148" s="65">
        <v>4200</v>
      </c>
      <c r="G148" s="39">
        <f t="shared" si="18"/>
        <v>25</v>
      </c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</row>
    <row r="149" spans="1:36" ht="23.25" customHeight="1">
      <c r="A149" s="83"/>
      <c r="B149" s="83"/>
      <c r="C149" s="5" t="s">
        <v>3</v>
      </c>
      <c r="D149" s="39">
        <v>0</v>
      </c>
      <c r="E149" s="39">
        <v>0</v>
      </c>
      <c r="F149" s="67">
        <v>0</v>
      </c>
      <c r="G149" s="39">
        <v>0</v>
      </c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</row>
    <row r="150" spans="1:36" ht="31.5" customHeight="1">
      <c r="A150" s="83"/>
      <c r="B150" s="83"/>
      <c r="C150" s="5" t="s">
        <v>4</v>
      </c>
      <c r="D150" s="39">
        <v>0</v>
      </c>
      <c r="E150" s="39">
        <v>0</v>
      </c>
      <c r="F150" s="67">
        <v>0</v>
      </c>
      <c r="G150" s="39">
        <v>0</v>
      </c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</row>
    <row r="151" spans="1:36" ht="30.75" customHeight="1">
      <c r="A151" s="84"/>
      <c r="B151" s="84"/>
      <c r="C151" s="4" t="s">
        <v>6</v>
      </c>
      <c r="D151" s="38">
        <f>D148+D149+D150</f>
        <v>16800</v>
      </c>
      <c r="E151" s="38">
        <f>E148+E149+E150</f>
        <v>16800</v>
      </c>
      <c r="F151" s="68">
        <f>F148+F149+F150</f>
        <v>4200</v>
      </c>
      <c r="G151" s="38">
        <f t="shared" si="18"/>
        <v>25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</row>
    <row r="152" spans="1:36" ht="21" customHeight="1">
      <c r="A152" s="82" t="s">
        <v>80</v>
      </c>
      <c r="B152" s="82" t="s">
        <v>38</v>
      </c>
      <c r="C152" s="5" t="s">
        <v>2</v>
      </c>
      <c r="D152" s="39">
        <v>0</v>
      </c>
      <c r="E152" s="39">
        <v>0</v>
      </c>
      <c r="F152" s="67">
        <v>0</v>
      </c>
      <c r="G152" s="39">
        <v>0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spans="1:36" ht="21.75" customHeight="1">
      <c r="A153" s="83"/>
      <c r="B153" s="83"/>
      <c r="C153" s="5" t="s">
        <v>3</v>
      </c>
      <c r="D153" s="47">
        <v>11046830</v>
      </c>
      <c r="E153" s="47">
        <v>11046830</v>
      </c>
      <c r="F153" s="66">
        <v>2145129.15</v>
      </c>
      <c r="G153" s="39">
        <f t="shared" si="18"/>
        <v>19.418504222478301</v>
      </c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spans="1:36" ht="30.75" customHeight="1">
      <c r="A154" s="83"/>
      <c r="B154" s="83"/>
      <c r="C154" s="5" t="s">
        <v>4</v>
      </c>
      <c r="D154" s="39">
        <v>0</v>
      </c>
      <c r="E154" s="39">
        <v>0</v>
      </c>
      <c r="F154" s="67">
        <v>0</v>
      </c>
      <c r="G154" s="39">
        <v>0</v>
      </c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spans="1:36" ht="37.5" customHeight="1">
      <c r="A155" s="84"/>
      <c r="B155" s="84"/>
      <c r="C155" s="23" t="s">
        <v>5</v>
      </c>
      <c r="D155" s="38">
        <f>D152+D153+D154</f>
        <v>11046830</v>
      </c>
      <c r="E155" s="38">
        <f>E152+E153+E154</f>
        <v>11046830</v>
      </c>
      <c r="F155" s="68">
        <f>F152+F153+F154</f>
        <v>2145129.15</v>
      </c>
      <c r="G155" s="38">
        <f t="shared" si="18"/>
        <v>19.418504222478301</v>
      </c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</row>
    <row r="156" spans="1:36" ht="21.75" customHeight="1">
      <c r="A156" s="82" t="s">
        <v>57</v>
      </c>
      <c r="B156" s="82" t="s">
        <v>38</v>
      </c>
      <c r="C156" s="29" t="s">
        <v>2</v>
      </c>
      <c r="D156" s="39">
        <v>4911766</v>
      </c>
      <c r="E156" s="39">
        <v>4911766</v>
      </c>
      <c r="F156" s="39">
        <v>0</v>
      </c>
      <c r="G156" s="39">
        <f t="shared" si="18"/>
        <v>0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</row>
    <row r="157" spans="1:36" ht="18.75" customHeight="1">
      <c r="A157" s="83"/>
      <c r="B157" s="83"/>
      <c r="C157" s="29" t="s">
        <v>3</v>
      </c>
      <c r="D157" s="39">
        <v>49614</v>
      </c>
      <c r="E157" s="39">
        <v>49614</v>
      </c>
      <c r="F157" s="39">
        <v>0</v>
      </c>
      <c r="G157" s="39">
        <f t="shared" si="18"/>
        <v>0</v>
      </c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</row>
    <row r="158" spans="1:36" ht="18" customHeight="1">
      <c r="A158" s="83"/>
      <c r="B158" s="83"/>
      <c r="C158" s="29" t="s">
        <v>4</v>
      </c>
      <c r="D158" s="39">
        <v>0</v>
      </c>
      <c r="E158" s="39">
        <v>0</v>
      </c>
      <c r="F158" s="39">
        <v>0</v>
      </c>
      <c r="G158" s="39">
        <v>0</v>
      </c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</row>
    <row r="159" spans="1:36" ht="42" customHeight="1">
      <c r="A159" s="84"/>
      <c r="B159" s="84"/>
      <c r="C159" s="23" t="s">
        <v>5</v>
      </c>
      <c r="D159" s="38">
        <f>D156+D157+D158</f>
        <v>4961380</v>
      </c>
      <c r="E159" s="38">
        <f t="shared" ref="E159:F159" si="20">E156+E157+E158</f>
        <v>4961380</v>
      </c>
      <c r="F159" s="38">
        <f t="shared" si="20"/>
        <v>0</v>
      </c>
      <c r="G159" s="38">
        <f t="shared" si="18"/>
        <v>0</v>
      </c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</row>
    <row r="160" spans="1:36" ht="21.75" customHeight="1">
      <c r="A160" s="82" t="s">
        <v>90</v>
      </c>
      <c r="B160" s="82" t="s">
        <v>38</v>
      </c>
      <c r="C160" s="29" t="s">
        <v>2</v>
      </c>
      <c r="D160" s="39">
        <v>2485699.35</v>
      </c>
      <c r="E160" s="39">
        <v>2485699.35</v>
      </c>
      <c r="F160" s="39">
        <v>0</v>
      </c>
      <c r="G160" s="39">
        <f t="shared" si="18"/>
        <v>0</v>
      </c>
      <c r="H160" s="3"/>
      <c r="I160" s="3"/>
      <c r="J160" s="3"/>
      <c r="K160" s="54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</row>
    <row r="161" spans="1:36" ht="22.5" customHeight="1">
      <c r="A161" s="83"/>
      <c r="B161" s="83"/>
      <c r="C161" s="29" t="s">
        <v>3</v>
      </c>
      <c r="D161" s="39">
        <v>187095.65</v>
      </c>
      <c r="E161" s="39">
        <v>187095.65</v>
      </c>
      <c r="F161" s="39">
        <v>0</v>
      </c>
      <c r="G161" s="39">
        <f t="shared" si="18"/>
        <v>0</v>
      </c>
      <c r="H161" s="3"/>
      <c r="I161" s="3"/>
      <c r="J161" s="3"/>
      <c r="K161" s="54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</row>
    <row r="162" spans="1:36" ht="30.75" customHeight="1">
      <c r="A162" s="83"/>
      <c r="B162" s="83"/>
      <c r="C162" s="29" t="s">
        <v>4</v>
      </c>
      <c r="D162" s="39">
        <v>0</v>
      </c>
      <c r="E162" s="39">
        <v>0</v>
      </c>
      <c r="F162" s="39">
        <v>0</v>
      </c>
      <c r="G162" s="39">
        <v>0</v>
      </c>
      <c r="H162" s="3"/>
      <c r="I162" s="3"/>
      <c r="J162" s="3"/>
      <c r="K162" s="55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</row>
    <row r="163" spans="1:36" ht="30.75" customHeight="1">
      <c r="A163" s="84"/>
      <c r="B163" s="84"/>
      <c r="C163" s="23" t="s">
        <v>5</v>
      </c>
      <c r="D163" s="38">
        <f>D160+D161+D162</f>
        <v>2672795</v>
      </c>
      <c r="E163" s="38">
        <f t="shared" ref="E163:F163" si="21">E160+E161+E162</f>
        <v>2672795</v>
      </c>
      <c r="F163" s="38">
        <f t="shared" si="21"/>
        <v>0</v>
      </c>
      <c r="G163" s="38">
        <f t="shared" si="18"/>
        <v>0</v>
      </c>
      <c r="H163" s="3"/>
      <c r="I163" s="3"/>
      <c r="J163" s="3"/>
      <c r="K163" s="55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26.25" customHeight="1">
      <c r="A164" s="82" t="s">
        <v>59</v>
      </c>
      <c r="B164" s="82" t="s">
        <v>38</v>
      </c>
      <c r="C164" s="41" t="s">
        <v>2</v>
      </c>
      <c r="D164" s="39">
        <v>548184.84</v>
      </c>
      <c r="E164" s="39">
        <v>548184.84</v>
      </c>
      <c r="F164" s="39">
        <v>0</v>
      </c>
      <c r="G164" s="39">
        <f t="shared" si="18"/>
        <v>0</v>
      </c>
      <c r="H164" s="3"/>
      <c r="I164" s="3"/>
      <c r="J164" s="3"/>
      <c r="K164" s="54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28.5" customHeight="1">
      <c r="A165" s="83"/>
      <c r="B165" s="83"/>
      <c r="C165" s="41" t="s">
        <v>3</v>
      </c>
      <c r="D165" s="39">
        <v>41261.230000000003</v>
      </c>
      <c r="E165" s="39">
        <v>41261.230000000003</v>
      </c>
      <c r="F165" s="39">
        <v>0</v>
      </c>
      <c r="G165" s="39">
        <f t="shared" si="18"/>
        <v>0</v>
      </c>
      <c r="H165" s="3"/>
      <c r="I165" s="3"/>
      <c r="J165" s="3"/>
      <c r="K165" s="54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22.5" customHeight="1">
      <c r="A166" s="83"/>
      <c r="B166" s="83"/>
      <c r="C166" s="41" t="s">
        <v>4</v>
      </c>
      <c r="D166" s="39">
        <v>0</v>
      </c>
      <c r="E166" s="39">
        <v>0</v>
      </c>
      <c r="F166" s="39">
        <v>0</v>
      </c>
      <c r="G166" s="39">
        <v>0</v>
      </c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30.75" customHeight="1">
      <c r="A167" s="84"/>
      <c r="B167" s="84"/>
      <c r="C167" s="23" t="s">
        <v>5</v>
      </c>
      <c r="D167" s="38">
        <f>D164+D165</f>
        <v>589446.06999999995</v>
      </c>
      <c r="E167" s="38">
        <f t="shared" ref="E167:F167" si="22">E164+E165</f>
        <v>589446.06999999995</v>
      </c>
      <c r="F167" s="38">
        <f t="shared" si="22"/>
        <v>0</v>
      </c>
      <c r="G167" s="38">
        <f t="shared" si="18"/>
        <v>0</v>
      </c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</row>
    <row r="168" spans="1:36" s="12" customFormat="1" ht="18.75" customHeight="1">
      <c r="A168" s="96" t="s">
        <v>74</v>
      </c>
      <c r="B168" s="105" t="s">
        <v>11</v>
      </c>
      <c r="C168" s="11" t="s">
        <v>2</v>
      </c>
      <c r="D168" s="49">
        <f>D172+D176+D184+D188+D192+D196+D180</f>
        <v>11269056.880000001</v>
      </c>
      <c r="E168" s="49">
        <f t="shared" ref="E168:F168" si="23">E172+E176+E184+E188+E192+E196+E180</f>
        <v>11269250.16</v>
      </c>
      <c r="F168" s="49">
        <f t="shared" si="23"/>
        <v>1197858.1299999999</v>
      </c>
      <c r="G168" s="49">
        <f t="shared" si="18"/>
        <v>10.629439518982156</v>
      </c>
    </row>
    <row r="169" spans="1:36" s="12" customFormat="1" ht="18" customHeight="1">
      <c r="A169" s="97"/>
      <c r="B169" s="105"/>
      <c r="C169" s="11" t="s">
        <v>3</v>
      </c>
      <c r="D169" s="49">
        <f>D173+D177+D185+D189+D193+D197</f>
        <v>989368</v>
      </c>
      <c r="E169" s="49">
        <f t="shared" ref="E169:F169" si="24">E173+E177+E185+E189+E193+E197</f>
        <v>989368</v>
      </c>
      <c r="F169" s="49">
        <f t="shared" si="24"/>
        <v>255625.56</v>
      </c>
      <c r="G169" s="49">
        <f t="shared" si="18"/>
        <v>25.837257724122875</v>
      </c>
    </row>
    <row r="170" spans="1:36" s="12" customFormat="1" ht="31.5" customHeight="1">
      <c r="A170" s="97"/>
      <c r="B170" s="105"/>
      <c r="C170" s="11" t="s">
        <v>4</v>
      </c>
      <c r="D170" s="49">
        <f>D174+D178+D186+D190+D194+D198</f>
        <v>0</v>
      </c>
      <c r="E170" s="49">
        <f>E174+E178+E186+E190+E194+E198</f>
        <v>0</v>
      </c>
      <c r="F170" s="49">
        <f>F174+F178+F186+F190+F194+F198</f>
        <v>0</v>
      </c>
      <c r="G170" s="49">
        <v>0</v>
      </c>
    </row>
    <row r="171" spans="1:36" s="12" customFormat="1" ht="29.25" customHeight="1">
      <c r="A171" s="98"/>
      <c r="B171" s="105"/>
      <c r="C171" s="13" t="s">
        <v>6</v>
      </c>
      <c r="D171" s="37">
        <f>D168+D169+D170</f>
        <v>12258424.880000001</v>
      </c>
      <c r="E171" s="37">
        <f>E168+E169+E170</f>
        <v>12258618.16</v>
      </c>
      <c r="F171" s="37">
        <f>F168+F169+F170</f>
        <v>1453483.69</v>
      </c>
      <c r="G171" s="37">
        <f t="shared" si="18"/>
        <v>11.856831422833061</v>
      </c>
    </row>
    <row r="172" spans="1:36" ht="18.75" customHeight="1">
      <c r="A172" s="82" t="s">
        <v>25</v>
      </c>
      <c r="B172" s="95" t="s">
        <v>11</v>
      </c>
      <c r="C172" s="5" t="s">
        <v>2</v>
      </c>
      <c r="D172" s="39">
        <v>0</v>
      </c>
      <c r="E172" s="39">
        <v>0</v>
      </c>
      <c r="F172" s="67">
        <v>0</v>
      </c>
      <c r="G172" s="39">
        <v>0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ht="15.75" customHeight="1">
      <c r="A173" s="83"/>
      <c r="B173" s="95"/>
      <c r="C173" s="5" t="s">
        <v>3</v>
      </c>
      <c r="D173" s="36">
        <v>795148</v>
      </c>
      <c r="E173" s="36">
        <v>795148</v>
      </c>
      <c r="F173" s="66">
        <v>132524.54</v>
      </c>
      <c r="G173" s="39">
        <f t="shared" si="18"/>
        <v>16.666650736718196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ht="32.25" customHeight="1">
      <c r="A174" s="83"/>
      <c r="B174" s="95"/>
      <c r="C174" s="5" t="s">
        <v>4</v>
      </c>
      <c r="D174" s="39">
        <v>0</v>
      </c>
      <c r="E174" s="39">
        <v>0</v>
      </c>
      <c r="F174" s="67">
        <v>0</v>
      </c>
      <c r="G174" s="39">
        <v>0</v>
      </c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ht="29.25" customHeight="1">
      <c r="A175" s="84"/>
      <c r="B175" s="95"/>
      <c r="C175" s="4" t="s">
        <v>6</v>
      </c>
      <c r="D175" s="38">
        <f>D172+D173+D174</f>
        <v>795148</v>
      </c>
      <c r="E175" s="38">
        <f>E172+E173+E174</f>
        <v>795148</v>
      </c>
      <c r="F175" s="68">
        <f>F172+F173+F174</f>
        <v>132524.54</v>
      </c>
      <c r="G175" s="38">
        <f t="shared" si="18"/>
        <v>16.666650736718196</v>
      </c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ht="22.5" customHeight="1">
      <c r="A176" s="82" t="s">
        <v>19</v>
      </c>
      <c r="B176" s="95" t="s">
        <v>11</v>
      </c>
      <c r="C176" s="5" t="s">
        <v>2</v>
      </c>
      <c r="D176" s="48">
        <v>16800</v>
      </c>
      <c r="E176" s="48">
        <v>16800</v>
      </c>
      <c r="F176" s="65">
        <v>0</v>
      </c>
      <c r="G176" s="39">
        <f t="shared" si="18"/>
        <v>0</v>
      </c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spans="1:36" ht="24" customHeight="1">
      <c r="A177" s="83"/>
      <c r="B177" s="95"/>
      <c r="C177" s="5" t="s">
        <v>3</v>
      </c>
      <c r="D177" s="39">
        <v>0</v>
      </c>
      <c r="E177" s="39">
        <v>0</v>
      </c>
      <c r="F177" s="67">
        <v>0</v>
      </c>
      <c r="G177" s="39">
        <v>0</v>
      </c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33" customHeight="1">
      <c r="A178" s="83"/>
      <c r="B178" s="95"/>
      <c r="C178" s="5" t="s">
        <v>4</v>
      </c>
      <c r="D178" s="39">
        <v>0</v>
      </c>
      <c r="E178" s="39">
        <v>0</v>
      </c>
      <c r="F178" s="67">
        <v>0</v>
      </c>
      <c r="G178" s="39">
        <v>0</v>
      </c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29.25" customHeight="1">
      <c r="A179" s="84"/>
      <c r="B179" s="95"/>
      <c r="C179" s="4" t="s">
        <v>6</v>
      </c>
      <c r="D179" s="38">
        <f>D176+D177+D178</f>
        <v>16800</v>
      </c>
      <c r="E179" s="38">
        <f>E176+E177+E178</f>
        <v>16800</v>
      </c>
      <c r="F179" s="68">
        <f>F176+F177+F178</f>
        <v>0</v>
      </c>
      <c r="G179" s="38">
        <f t="shared" si="18"/>
        <v>0</v>
      </c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29.25" customHeight="1">
      <c r="A180" s="102" t="s">
        <v>83</v>
      </c>
      <c r="B180" s="95" t="s">
        <v>11</v>
      </c>
      <c r="C180" s="59" t="s">
        <v>2</v>
      </c>
      <c r="D180" s="39">
        <f>716652+22000</f>
        <v>738652</v>
      </c>
      <c r="E180" s="39">
        <v>738652</v>
      </c>
      <c r="F180" s="39">
        <v>130599.88</v>
      </c>
      <c r="G180" s="39">
        <f t="shared" si="18"/>
        <v>17.680840233289832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29.25" customHeight="1">
      <c r="A181" s="103"/>
      <c r="B181" s="95"/>
      <c r="C181" s="59" t="s">
        <v>3</v>
      </c>
      <c r="D181" s="39">
        <v>0</v>
      </c>
      <c r="E181" s="39">
        <v>0</v>
      </c>
      <c r="F181" s="39">
        <v>0</v>
      </c>
      <c r="G181" s="39">
        <v>0</v>
      </c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spans="1:36" ht="36" customHeight="1">
      <c r="A182" s="103"/>
      <c r="B182" s="95"/>
      <c r="C182" s="59" t="s">
        <v>4</v>
      </c>
      <c r="D182" s="39">
        <v>0</v>
      </c>
      <c r="E182" s="39">
        <v>0</v>
      </c>
      <c r="F182" s="39">
        <v>0</v>
      </c>
      <c r="G182" s="39">
        <v>0</v>
      </c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spans="1:36" ht="44.45" customHeight="1">
      <c r="A183" s="104"/>
      <c r="B183" s="95"/>
      <c r="C183" s="4" t="s">
        <v>6</v>
      </c>
      <c r="D183" s="38">
        <f>D180+D181+D182</f>
        <v>738652</v>
      </c>
      <c r="E183" s="38">
        <f t="shared" ref="E183:F183" si="25">E180+E181+E182</f>
        <v>738652</v>
      </c>
      <c r="F183" s="38">
        <f t="shared" si="25"/>
        <v>130599.88</v>
      </c>
      <c r="G183" s="38">
        <f t="shared" si="18"/>
        <v>17.680840233289832</v>
      </c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spans="1:36" ht="32.25" customHeight="1">
      <c r="A184" s="82" t="s">
        <v>82</v>
      </c>
      <c r="B184" s="95" t="s">
        <v>11</v>
      </c>
      <c r="C184" s="5" t="s">
        <v>2</v>
      </c>
      <c r="D184" s="60">
        <v>5754148</v>
      </c>
      <c r="E184" s="60">
        <v>5754148</v>
      </c>
      <c r="F184" s="72">
        <v>722615.25</v>
      </c>
      <c r="G184" s="39">
        <f t="shared" si="18"/>
        <v>12.558162389983712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</row>
    <row r="185" spans="1:36" ht="30.75" customHeight="1">
      <c r="A185" s="83"/>
      <c r="B185" s="95"/>
      <c r="C185" s="5" t="s">
        <v>3</v>
      </c>
      <c r="D185" s="39">
        <v>0</v>
      </c>
      <c r="E185" s="39">
        <v>0</v>
      </c>
      <c r="F185" s="67">
        <v>0</v>
      </c>
      <c r="G185" s="39">
        <v>0</v>
      </c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</row>
    <row r="186" spans="1:36" ht="35.25" customHeight="1">
      <c r="A186" s="83"/>
      <c r="B186" s="95"/>
      <c r="C186" s="5" t="s">
        <v>4</v>
      </c>
      <c r="D186" s="39">
        <v>0</v>
      </c>
      <c r="E186" s="39">
        <v>0</v>
      </c>
      <c r="F186" s="67">
        <v>0</v>
      </c>
      <c r="G186" s="39">
        <v>0</v>
      </c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</row>
    <row r="187" spans="1:36" ht="89.25" customHeight="1">
      <c r="A187" s="84"/>
      <c r="B187" s="95"/>
      <c r="C187" s="4" t="s">
        <v>6</v>
      </c>
      <c r="D187" s="38">
        <f>D184+D185+D186</f>
        <v>5754148</v>
      </c>
      <c r="E187" s="38">
        <f>E184+E185+E186</f>
        <v>5754148</v>
      </c>
      <c r="F187" s="68">
        <f>F184+F185+F186</f>
        <v>722615.25</v>
      </c>
      <c r="G187" s="38">
        <f t="shared" si="18"/>
        <v>12.558162389983712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</row>
    <row r="188" spans="1:36" ht="20.25" customHeight="1">
      <c r="A188" s="82" t="s">
        <v>18</v>
      </c>
      <c r="B188" s="95" t="s">
        <v>11</v>
      </c>
      <c r="C188" s="5" t="s">
        <v>2</v>
      </c>
      <c r="D188" s="47">
        <v>4054248</v>
      </c>
      <c r="E188" s="47">
        <v>4054248</v>
      </c>
      <c r="F188" s="65">
        <v>0</v>
      </c>
      <c r="G188" s="39">
        <f t="shared" si="18"/>
        <v>0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36" ht="18.75" customHeight="1">
      <c r="A189" s="83"/>
      <c r="B189" s="95"/>
      <c r="C189" s="5" t="s">
        <v>3</v>
      </c>
      <c r="D189" s="39">
        <v>0</v>
      </c>
      <c r="E189" s="39">
        <v>0</v>
      </c>
      <c r="F189" s="67">
        <v>0</v>
      </c>
      <c r="G189" s="39">
        <v>0</v>
      </c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36" ht="34.5" customHeight="1">
      <c r="A190" s="83"/>
      <c r="B190" s="95"/>
      <c r="C190" s="5" t="s">
        <v>4</v>
      </c>
      <c r="D190" s="39">
        <v>0</v>
      </c>
      <c r="E190" s="39">
        <v>0</v>
      </c>
      <c r="F190" s="67">
        <v>0</v>
      </c>
      <c r="G190" s="39">
        <v>0</v>
      </c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36" ht="31.5" customHeight="1">
      <c r="A191" s="84"/>
      <c r="B191" s="95"/>
      <c r="C191" s="4" t="s">
        <v>6</v>
      </c>
      <c r="D191" s="38">
        <f>D188+D189+D190</f>
        <v>4054248</v>
      </c>
      <c r="E191" s="38">
        <f>E188+E189+E190</f>
        <v>4054248</v>
      </c>
      <c r="F191" s="68">
        <f>F188+F189+F190</f>
        <v>0</v>
      </c>
      <c r="G191" s="38">
        <f t="shared" si="18"/>
        <v>0</v>
      </c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36" ht="26.25" customHeight="1">
      <c r="A192" s="82" t="s">
        <v>26</v>
      </c>
      <c r="B192" s="95" t="s">
        <v>11</v>
      </c>
      <c r="C192" s="5" t="s">
        <v>2</v>
      </c>
      <c r="D192" s="39">
        <v>219658.88</v>
      </c>
      <c r="E192" s="39">
        <v>219852.16</v>
      </c>
      <c r="F192" s="65">
        <v>36890.44</v>
      </c>
      <c r="G192" s="39">
        <f t="shared" si="18"/>
        <v>16.779657748188601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36" ht="24" customHeight="1">
      <c r="A193" s="83"/>
      <c r="B193" s="95"/>
      <c r="C193" s="5" t="s">
        <v>3</v>
      </c>
      <c r="D193" s="48">
        <v>0</v>
      </c>
      <c r="E193" s="48">
        <v>0</v>
      </c>
      <c r="F193" s="65">
        <v>0</v>
      </c>
      <c r="G193" s="39">
        <v>0</v>
      </c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spans="1:36" ht="36" customHeight="1">
      <c r="A194" s="83"/>
      <c r="B194" s="95"/>
      <c r="C194" s="5" t="s">
        <v>4</v>
      </c>
      <c r="D194" s="39">
        <v>0</v>
      </c>
      <c r="E194" s="39">
        <v>0</v>
      </c>
      <c r="F194" s="67">
        <v>0</v>
      </c>
      <c r="G194" s="39">
        <v>0</v>
      </c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spans="1:36" ht="34.5" customHeight="1">
      <c r="A195" s="84"/>
      <c r="B195" s="95"/>
      <c r="C195" s="15" t="s">
        <v>6</v>
      </c>
      <c r="D195" s="43">
        <f>D192+D193+D194</f>
        <v>219658.88</v>
      </c>
      <c r="E195" s="43">
        <f>E192+E193+E194</f>
        <v>219852.16</v>
      </c>
      <c r="F195" s="73">
        <f>F192+F193+F194</f>
        <v>36890.44</v>
      </c>
      <c r="G195" s="38">
        <f t="shared" si="18"/>
        <v>16.779657748188601</v>
      </c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spans="1:36" ht="17.25" customHeight="1">
      <c r="A196" s="82" t="s">
        <v>27</v>
      </c>
      <c r="B196" s="95" t="s">
        <v>11</v>
      </c>
      <c r="C196" s="5" t="s">
        <v>2</v>
      </c>
      <c r="D196" s="39">
        <v>485550</v>
      </c>
      <c r="E196" s="39">
        <v>485550</v>
      </c>
      <c r="F196" s="39">
        <v>307752.56</v>
      </c>
      <c r="G196" s="39">
        <f t="shared" si="18"/>
        <v>63.382259293584596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spans="1:36" ht="15" customHeight="1">
      <c r="A197" s="83"/>
      <c r="B197" s="95"/>
      <c r="C197" s="5" t="s">
        <v>3</v>
      </c>
      <c r="D197" s="39">
        <v>194220</v>
      </c>
      <c r="E197" s="39">
        <v>194220</v>
      </c>
      <c r="F197" s="39">
        <v>123101.02</v>
      </c>
      <c r="G197" s="39">
        <f t="shared" si="18"/>
        <v>63.382257234064468</v>
      </c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36" ht="32.25" customHeight="1">
      <c r="A198" s="83"/>
      <c r="B198" s="95"/>
      <c r="C198" s="5" t="s">
        <v>4</v>
      </c>
      <c r="D198" s="39">
        <v>0</v>
      </c>
      <c r="E198" s="39">
        <v>0</v>
      </c>
      <c r="F198" s="39">
        <v>0</v>
      </c>
      <c r="G198" s="39">
        <v>0</v>
      </c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spans="1:36" ht="29.25" customHeight="1">
      <c r="A199" s="84"/>
      <c r="B199" s="95"/>
      <c r="C199" s="15" t="s">
        <v>6</v>
      </c>
      <c r="D199" s="43">
        <f>D196+D197+D198</f>
        <v>679770</v>
      </c>
      <c r="E199" s="43">
        <f>E196+E197+E198</f>
        <v>679770</v>
      </c>
      <c r="F199" s="43">
        <f>F196+F197+F198</f>
        <v>430853.58</v>
      </c>
      <c r="G199" s="38">
        <f t="shared" si="18"/>
        <v>63.382258705150271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spans="1:36" ht="22.5" customHeight="1">
      <c r="A200" s="107" t="s">
        <v>75</v>
      </c>
      <c r="B200" s="105" t="s">
        <v>11</v>
      </c>
      <c r="C200" s="11" t="s">
        <v>2</v>
      </c>
      <c r="D200" s="49">
        <f>D204+D212+D208</f>
        <v>0</v>
      </c>
      <c r="E200" s="49">
        <f t="shared" ref="E200:F200" si="26">E204+E212+E208</f>
        <v>0</v>
      </c>
      <c r="F200" s="49">
        <f t="shared" si="26"/>
        <v>0</v>
      </c>
      <c r="G200" s="49">
        <v>0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</row>
    <row r="201" spans="1:36" ht="21.75" customHeight="1">
      <c r="A201" s="108"/>
      <c r="B201" s="105"/>
      <c r="C201" s="11" t="s">
        <v>3</v>
      </c>
      <c r="D201" s="49">
        <f>D205+D213+D209</f>
        <v>10251440</v>
      </c>
      <c r="E201" s="49">
        <f t="shared" ref="E201:F201" si="27">E205+E213+E209</f>
        <v>10251440</v>
      </c>
      <c r="F201" s="49">
        <f t="shared" si="27"/>
        <v>2295112.4500000002</v>
      </c>
      <c r="G201" s="49">
        <f t="shared" ref="G201:G264" si="28">F201/E201*100</f>
        <v>22.388195707139683</v>
      </c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</row>
    <row r="202" spans="1:36" ht="33" customHeight="1">
      <c r="A202" s="108"/>
      <c r="B202" s="105"/>
      <c r="C202" s="11" t="s">
        <v>4</v>
      </c>
      <c r="D202" s="49">
        <f>D206+D214+D210</f>
        <v>0</v>
      </c>
      <c r="E202" s="49">
        <f t="shared" ref="E202:F202" si="29">E206+E214+E210</f>
        <v>0</v>
      </c>
      <c r="F202" s="49">
        <f t="shared" si="29"/>
        <v>0</v>
      </c>
      <c r="G202" s="49">
        <v>0</v>
      </c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</row>
    <row r="203" spans="1:36" ht="29.25" customHeight="1">
      <c r="A203" s="109"/>
      <c r="B203" s="105"/>
      <c r="C203" s="13" t="s">
        <v>6</v>
      </c>
      <c r="D203" s="37">
        <f>D200+D201+D202</f>
        <v>10251440</v>
      </c>
      <c r="E203" s="37">
        <f>E200+E201+E202</f>
        <v>10251440</v>
      </c>
      <c r="F203" s="37">
        <f>F200+F201+F202</f>
        <v>2295112.4500000002</v>
      </c>
      <c r="G203" s="37">
        <f t="shared" si="28"/>
        <v>22.388195707139683</v>
      </c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</row>
    <row r="204" spans="1:36" ht="23.25" customHeight="1">
      <c r="A204" s="82" t="s">
        <v>29</v>
      </c>
      <c r="B204" s="95" t="s">
        <v>50</v>
      </c>
      <c r="C204" s="5" t="s">
        <v>2</v>
      </c>
      <c r="D204" s="39">
        <v>0</v>
      </c>
      <c r="E204" s="39">
        <v>0</v>
      </c>
      <c r="F204" s="67">
        <v>0</v>
      </c>
      <c r="G204" s="39">
        <v>0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</row>
    <row r="205" spans="1:36" ht="23.25" customHeight="1">
      <c r="A205" s="83"/>
      <c r="B205" s="95"/>
      <c r="C205" s="5" t="s">
        <v>3</v>
      </c>
      <c r="D205" s="36">
        <v>8202220</v>
      </c>
      <c r="E205" s="36">
        <v>8202220</v>
      </c>
      <c r="F205" s="66">
        <v>1798260</v>
      </c>
      <c r="G205" s="39">
        <f t="shared" si="28"/>
        <v>21.924064460597254</v>
      </c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</row>
    <row r="206" spans="1:36" ht="35.25" customHeight="1">
      <c r="A206" s="83"/>
      <c r="B206" s="95"/>
      <c r="C206" s="5" t="s">
        <v>4</v>
      </c>
      <c r="D206" s="39">
        <v>0</v>
      </c>
      <c r="E206" s="39">
        <v>0</v>
      </c>
      <c r="F206" s="67">
        <v>0</v>
      </c>
      <c r="G206" s="39">
        <v>0</v>
      </c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</row>
    <row r="207" spans="1:36" ht="29.25" customHeight="1">
      <c r="A207" s="84"/>
      <c r="B207" s="95"/>
      <c r="C207" s="4" t="s">
        <v>6</v>
      </c>
      <c r="D207" s="38">
        <f>D204+D205+D206</f>
        <v>8202220</v>
      </c>
      <c r="E207" s="38">
        <f>E204+E205+E206</f>
        <v>8202220</v>
      </c>
      <c r="F207" s="68">
        <f>F204+F205+F206</f>
        <v>1798260</v>
      </c>
      <c r="G207" s="38">
        <f t="shared" si="28"/>
        <v>21.924064460597254</v>
      </c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</row>
    <row r="208" spans="1:36" ht="29.25" customHeight="1">
      <c r="A208" s="82" t="s">
        <v>58</v>
      </c>
      <c r="B208" s="95" t="s">
        <v>50</v>
      </c>
      <c r="C208" s="27" t="s">
        <v>2</v>
      </c>
      <c r="D208" s="39">
        <v>0</v>
      </c>
      <c r="E208" s="39">
        <v>0</v>
      </c>
      <c r="F208" s="39">
        <v>0</v>
      </c>
      <c r="G208" s="39">
        <v>0</v>
      </c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</row>
    <row r="209" spans="1:80" ht="29.25" customHeight="1">
      <c r="A209" s="83"/>
      <c r="B209" s="95"/>
      <c r="C209" s="27" t="s">
        <v>3</v>
      </c>
      <c r="D209" s="39">
        <f>45161-45161</f>
        <v>0</v>
      </c>
      <c r="E209" s="39">
        <v>0</v>
      </c>
      <c r="F209" s="39">
        <v>0</v>
      </c>
      <c r="G209" s="39">
        <v>0</v>
      </c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</row>
    <row r="210" spans="1:80" ht="29.25" customHeight="1">
      <c r="A210" s="83"/>
      <c r="B210" s="95"/>
      <c r="C210" s="27" t="s">
        <v>4</v>
      </c>
      <c r="D210" s="39">
        <v>0</v>
      </c>
      <c r="E210" s="39">
        <v>0</v>
      </c>
      <c r="F210" s="39">
        <v>0</v>
      </c>
      <c r="G210" s="39">
        <v>0</v>
      </c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</row>
    <row r="211" spans="1:80" ht="29.25" customHeight="1">
      <c r="A211" s="84"/>
      <c r="B211" s="95"/>
      <c r="C211" s="4" t="s">
        <v>6</v>
      </c>
      <c r="D211" s="38">
        <f>D208+D209+D210</f>
        <v>0</v>
      </c>
      <c r="E211" s="38">
        <f>E208+E209+E210</f>
        <v>0</v>
      </c>
      <c r="F211" s="38">
        <f>F208+F209+F210</f>
        <v>0</v>
      </c>
      <c r="G211" s="39">
        <v>0</v>
      </c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</row>
    <row r="212" spans="1:80" ht="24" customHeight="1">
      <c r="A212" s="82" t="s">
        <v>30</v>
      </c>
      <c r="B212" s="95" t="s">
        <v>36</v>
      </c>
      <c r="C212" s="5" t="s">
        <v>2</v>
      </c>
      <c r="D212" s="39">
        <v>0</v>
      </c>
      <c r="E212" s="39">
        <v>0</v>
      </c>
      <c r="F212" s="67">
        <v>0</v>
      </c>
      <c r="G212" s="39">
        <v>0</v>
      </c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</row>
    <row r="213" spans="1:80" ht="23.25" customHeight="1">
      <c r="A213" s="83"/>
      <c r="B213" s="95"/>
      <c r="C213" s="5" t="s">
        <v>3</v>
      </c>
      <c r="D213" s="47">
        <v>2049220</v>
      </c>
      <c r="E213" s="47">
        <v>2049220</v>
      </c>
      <c r="F213" s="65">
        <v>496852.45</v>
      </c>
      <c r="G213" s="39">
        <f t="shared" si="28"/>
        <v>24.245930158792124</v>
      </c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</row>
    <row r="214" spans="1:80" ht="29.25" customHeight="1">
      <c r="A214" s="83"/>
      <c r="B214" s="95"/>
      <c r="C214" s="5" t="s">
        <v>4</v>
      </c>
      <c r="D214" s="39">
        <v>0</v>
      </c>
      <c r="E214" s="39">
        <v>0</v>
      </c>
      <c r="F214" s="67">
        <v>0</v>
      </c>
      <c r="G214" s="39">
        <v>0</v>
      </c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</row>
    <row r="215" spans="1:80" ht="29.25" customHeight="1">
      <c r="A215" s="84"/>
      <c r="B215" s="95"/>
      <c r="C215" s="4" t="s">
        <v>6</v>
      </c>
      <c r="D215" s="38">
        <f>D212+D213+D214</f>
        <v>2049220</v>
      </c>
      <c r="E215" s="38">
        <f>E212+E213+E214</f>
        <v>2049220</v>
      </c>
      <c r="F215" s="38">
        <f>F212+F213+F214</f>
        <v>496852.45</v>
      </c>
      <c r="G215" s="38">
        <f t="shared" si="28"/>
        <v>24.245930158792124</v>
      </c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</row>
    <row r="216" spans="1:80" s="16" customFormat="1" ht="21" customHeight="1">
      <c r="A216" s="106" t="s">
        <v>95</v>
      </c>
      <c r="B216" s="105"/>
      <c r="C216" s="11" t="s">
        <v>2</v>
      </c>
      <c r="D216" s="49">
        <f t="shared" ref="D216:F217" si="30">D220+D224+D228</f>
        <v>0</v>
      </c>
      <c r="E216" s="49">
        <f t="shared" si="30"/>
        <v>0</v>
      </c>
      <c r="F216" s="49">
        <f t="shared" si="30"/>
        <v>0</v>
      </c>
      <c r="G216" s="49">
        <v>0</v>
      </c>
      <c r="H216" s="18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  <c r="AV216" s="19"/>
      <c r="AW216" s="19"/>
      <c r="AX216" s="19"/>
      <c r="AY216" s="19"/>
      <c r="AZ216" s="19"/>
      <c r="BA216" s="19"/>
      <c r="BB216" s="19"/>
      <c r="BC216" s="19"/>
      <c r="BD216" s="19"/>
      <c r="BE216" s="19"/>
      <c r="BF216" s="19"/>
      <c r="BG216" s="19"/>
      <c r="BH216" s="19"/>
      <c r="BI216" s="19"/>
      <c r="BJ216" s="19"/>
      <c r="BK216" s="19"/>
      <c r="BL216" s="19"/>
      <c r="BM216" s="19"/>
      <c r="BN216" s="19"/>
      <c r="BO216" s="19"/>
      <c r="BP216" s="19"/>
      <c r="BQ216" s="19"/>
      <c r="BR216" s="19"/>
      <c r="BS216" s="19"/>
      <c r="BT216" s="19"/>
      <c r="BU216" s="19"/>
      <c r="BV216" s="19"/>
      <c r="BW216" s="19"/>
      <c r="BX216" s="19"/>
      <c r="BY216" s="19"/>
      <c r="BZ216" s="19"/>
      <c r="CA216" s="19"/>
      <c r="CB216" s="19"/>
    </row>
    <row r="217" spans="1:80" s="16" customFormat="1" ht="19.5" customHeight="1">
      <c r="A217" s="106"/>
      <c r="B217" s="105"/>
      <c r="C217" s="11" t="s">
        <v>3</v>
      </c>
      <c r="D217" s="49">
        <f t="shared" si="30"/>
        <v>15796324</v>
      </c>
      <c r="E217" s="49">
        <f t="shared" si="30"/>
        <v>15796324</v>
      </c>
      <c r="F217" s="49">
        <f t="shared" si="30"/>
        <v>3441893.8</v>
      </c>
      <c r="G217" s="49">
        <f t="shared" si="28"/>
        <v>21.789207413066482</v>
      </c>
      <c r="H217" s="18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  <c r="AV217" s="19"/>
      <c r="AW217" s="19"/>
      <c r="AX217" s="19"/>
      <c r="AY217" s="19"/>
      <c r="AZ217" s="19"/>
      <c r="BA217" s="19"/>
      <c r="BB217" s="19"/>
      <c r="BC217" s="19"/>
      <c r="BD217" s="19"/>
      <c r="BE217" s="19"/>
      <c r="BF217" s="19"/>
      <c r="BG217" s="19"/>
      <c r="BH217" s="19"/>
      <c r="BI217" s="19"/>
      <c r="BJ217" s="19"/>
      <c r="BK217" s="19"/>
      <c r="BL217" s="19"/>
      <c r="BM217" s="19"/>
      <c r="BN217" s="19"/>
      <c r="BO217" s="19"/>
      <c r="BP217" s="19"/>
      <c r="BQ217" s="19"/>
      <c r="BR217" s="19"/>
      <c r="BS217" s="19"/>
      <c r="BT217" s="19"/>
      <c r="BU217" s="19"/>
      <c r="BV217" s="19"/>
      <c r="BW217" s="19"/>
      <c r="BX217" s="19"/>
      <c r="BY217" s="19"/>
      <c r="BZ217" s="19"/>
      <c r="CA217" s="19"/>
      <c r="CB217" s="19"/>
    </row>
    <row r="218" spans="1:80" s="16" customFormat="1" ht="32.25" customHeight="1">
      <c r="A218" s="106"/>
      <c r="B218" s="105"/>
      <c r="C218" s="11" t="s">
        <v>4</v>
      </c>
      <c r="D218" s="49">
        <f t="shared" ref="D218:F218" si="31">D222+D226</f>
        <v>0</v>
      </c>
      <c r="E218" s="49">
        <f t="shared" si="31"/>
        <v>0</v>
      </c>
      <c r="F218" s="49">
        <f t="shared" si="31"/>
        <v>0</v>
      </c>
      <c r="G218" s="49">
        <v>0</v>
      </c>
      <c r="H218" s="18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  <c r="AV218" s="19"/>
      <c r="AW218" s="19"/>
      <c r="AX218" s="19"/>
      <c r="AY218" s="19"/>
      <c r="AZ218" s="19"/>
      <c r="BA218" s="19"/>
      <c r="BB218" s="19"/>
      <c r="BC218" s="19"/>
      <c r="BD218" s="19"/>
      <c r="BE218" s="19"/>
      <c r="BF218" s="19"/>
      <c r="BG218" s="19"/>
      <c r="BH218" s="19"/>
      <c r="BI218" s="19"/>
      <c r="BJ218" s="19"/>
      <c r="BK218" s="19"/>
      <c r="BL218" s="19"/>
      <c r="BM218" s="19"/>
      <c r="BN218" s="19"/>
      <c r="BO218" s="19"/>
      <c r="BP218" s="19"/>
      <c r="BQ218" s="19"/>
      <c r="BR218" s="19"/>
      <c r="BS218" s="19"/>
      <c r="BT218" s="19"/>
      <c r="BU218" s="19"/>
      <c r="BV218" s="19"/>
      <c r="BW218" s="19"/>
      <c r="BX218" s="19"/>
      <c r="BY218" s="19"/>
      <c r="BZ218" s="19"/>
      <c r="CA218" s="19"/>
      <c r="CB218" s="19"/>
    </row>
    <row r="219" spans="1:80" s="16" customFormat="1" ht="29.25" customHeight="1">
      <c r="A219" s="106"/>
      <c r="B219" s="105"/>
      <c r="C219" s="13" t="s">
        <v>6</v>
      </c>
      <c r="D219" s="37">
        <f>D216+D217+D218</f>
        <v>15796324</v>
      </c>
      <c r="E219" s="37">
        <f>E216+E217+E218</f>
        <v>15796324</v>
      </c>
      <c r="F219" s="37">
        <f>F216+F217+F218</f>
        <v>3441893.8</v>
      </c>
      <c r="G219" s="37">
        <f t="shared" si="28"/>
        <v>21.789207413066482</v>
      </c>
      <c r="H219" s="18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  <c r="AV219" s="19"/>
      <c r="AW219" s="19"/>
      <c r="AX219" s="19"/>
      <c r="AY219" s="19"/>
      <c r="AZ219" s="19"/>
      <c r="BA219" s="19"/>
      <c r="BB219" s="19"/>
      <c r="BC219" s="19"/>
      <c r="BD219" s="19"/>
      <c r="BE219" s="19"/>
      <c r="BF219" s="19"/>
      <c r="BG219" s="19"/>
      <c r="BH219" s="19"/>
      <c r="BI219" s="19"/>
      <c r="BJ219" s="19"/>
      <c r="BK219" s="19"/>
      <c r="BL219" s="19"/>
      <c r="BM219" s="19"/>
      <c r="BN219" s="19"/>
      <c r="BO219" s="19"/>
      <c r="BP219" s="19"/>
      <c r="BQ219" s="19"/>
      <c r="BR219" s="19"/>
      <c r="BS219" s="19"/>
      <c r="BT219" s="19"/>
      <c r="BU219" s="19"/>
      <c r="BV219" s="19"/>
      <c r="BW219" s="19"/>
      <c r="BX219" s="19"/>
      <c r="BY219" s="19"/>
      <c r="BZ219" s="19"/>
      <c r="CA219" s="19"/>
      <c r="CB219" s="19"/>
    </row>
    <row r="220" spans="1:80" ht="17.25" customHeight="1">
      <c r="A220" s="82" t="s">
        <v>51</v>
      </c>
      <c r="B220" s="79" t="s">
        <v>28</v>
      </c>
      <c r="C220" s="10" t="s">
        <v>2</v>
      </c>
      <c r="D220" s="50">
        <v>0</v>
      </c>
      <c r="E220" s="50">
        <v>0</v>
      </c>
      <c r="F220" s="50">
        <v>0</v>
      </c>
      <c r="G220" s="39">
        <v>0</v>
      </c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</row>
    <row r="221" spans="1:80" ht="21.75" customHeight="1">
      <c r="A221" s="83"/>
      <c r="B221" s="80"/>
      <c r="C221" s="5" t="s">
        <v>3</v>
      </c>
      <c r="D221" s="39">
        <v>15701324</v>
      </c>
      <c r="E221" s="39">
        <v>15701324</v>
      </c>
      <c r="F221" s="39">
        <v>3418943.8</v>
      </c>
      <c r="G221" s="39">
        <f t="shared" si="28"/>
        <v>21.774875800282828</v>
      </c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</row>
    <row r="222" spans="1:80" ht="30.75" customHeight="1">
      <c r="A222" s="83"/>
      <c r="B222" s="80"/>
      <c r="C222" s="5" t="s">
        <v>4</v>
      </c>
      <c r="D222" s="39">
        <v>0</v>
      </c>
      <c r="E222" s="39">
        <v>0</v>
      </c>
      <c r="F222" s="39">
        <v>0</v>
      </c>
      <c r="G222" s="39">
        <v>0</v>
      </c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</row>
    <row r="223" spans="1:80" ht="29.25" customHeight="1">
      <c r="A223" s="84"/>
      <c r="B223" s="81"/>
      <c r="C223" s="15" t="s">
        <v>6</v>
      </c>
      <c r="D223" s="43">
        <f>D220+D221+D222</f>
        <v>15701324</v>
      </c>
      <c r="E223" s="43">
        <f>E220+E221+E222</f>
        <v>15701324</v>
      </c>
      <c r="F223" s="43">
        <f>F220+F221+F222</f>
        <v>3418943.8</v>
      </c>
      <c r="G223" s="38">
        <f t="shared" si="28"/>
        <v>21.774875800282828</v>
      </c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</row>
    <row r="224" spans="1:80" ht="19.5" customHeight="1">
      <c r="A224" s="82" t="s">
        <v>46</v>
      </c>
      <c r="B224" s="79" t="s">
        <v>28</v>
      </c>
      <c r="C224" s="5" t="s">
        <v>2</v>
      </c>
      <c r="D224" s="39">
        <v>0</v>
      </c>
      <c r="E224" s="39">
        <v>0</v>
      </c>
      <c r="F224" s="39">
        <v>0</v>
      </c>
      <c r="G224" s="39">
        <v>0</v>
      </c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</row>
    <row r="225" spans="1:36" ht="22.5" customHeight="1">
      <c r="A225" s="83"/>
      <c r="B225" s="80"/>
      <c r="C225" s="5" t="s">
        <v>3</v>
      </c>
      <c r="D225" s="39">
        <v>95000</v>
      </c>
      <c r="E225" s="39">
        <v>95000</v>
      </c>
      <c r="F225" s="39">
        <v>22950</v>
      </c>
      <c r="G225" s="39">
        <f t="shared" si="28"/>
        <v>24.157894736842106</v>
      </c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</row>
    <row r="226" spans="1:36" ht="32.25" customHeight="1">
      <c r="A226" s="83"/>
      <c r="B226" s="80"/>
      <c r="C226" s="5" t="s">
        <v>4</v>
      </c>
      <c r="D226" s="39">
        <v>0</v>
      </c>
      <c r="E226" s="39">
        <v>0</v>
      </c>
      <c r="F226" s="39">
        <v>0</v>
      </c>
      <c r="G226" s="39">
        <v>0</v>
      </c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</row>
    <row r="227" spans="1:36" ht="29.25" customHeight="1">
      <c r="A227" s="84"/>
      <c r="B227" s="81"/>
      <c r="C227" s="15" t="s">
        <v>6</v>
      </c>
      <c r="D227" s="43">
        <f>D224+D225+D226</f>
        <v>95000</v>
      </c>
      <c r="E227" s="43">
        <f>E224+E225+E226</f>
        <v>95000</v>
      </c>
      <c r="F227" s="43">
        <f>F224+F225+F226</f>
        <v>22950</v>
      </c>
      <c r="G227" s="38">
        <f t="shared" si="28"/>
        <v>24.157894736842106</v>
      </c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</row>
    <row r="228" spans="1:36" ht="29.25" customHeight="1">
      <c r="A228" s="82" t="s">
        <v>85</v>
      </c>
      <c r="B228" s="79" t="s">
        <v>28</v>
      </c>
      <c r="C228" s="59" t="s">
        <v>2</v>
      </c>
      <c r="D228" s="51">
        <v>0</v>
      </c>
      <c r="E228" s="51">
        <v>0</v>
      </c>
      <c r="F228" s="78">
        <v>0</v>
      </c>
      <c r="G228" s="39">
        <v>0</v>
      </c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</row>
    <row r="229" spans="1:36" ht="29.25" customHeight="1">
      <c r="A229" s="83"/>
      <c r="B229" s="80"/>
      <c r="C229" s="59" t="s">
        <v>3</v>
      </c>
      <c r="D229" s="51">
        <v>0</v>
      </c>
      <c r="E229" s="51">
        <v>0</v>
      </c>
      <c r="F229" s="78">
        <v>0</v>
      </c>
      <c r="G229" s="39">
        <v>0</v>
      </c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</row>
    <row r="230" spans="1:36" ht="31.5" customHeight="1">
      <c r="A230" s="83"/>
      <c r="B230" s="80"/>
      <c r="C230" s="59" t="s">
        <v>4</v>
      </c>
      <c r="D230" s="51">
        <v>0</v>
      </c>
      <c r="E230" s="51">
        <v>0</v>
      </c>
      <c r="F230" s="51">
        <v>0</v>
      </c>
      <c r="G230" s="39">
        <v>0</v>
      </c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</row>
    <row r="231" spans="1:36" ht="39.75" customHeight="1">
      <c r="A231" s="84"/>
      <c r="B231" s="81"/>
      <c r="C231" s="15" t="s">
        <v>6</v>
      </c>
      <c r="D231" s="43">
        <f>D228+D229+D230</f>
        <v>0</v>
      </c>
      <c r="E231" s="43">
        <f t="shared" ref="E231:F231" si="32">E228+E229+E230</f>
        <v>0</v>
      </c>
      <c r="F231" s="43">
        <f t="shared" si="32"/>
        <v>0</v>
      </c>
      <c r="G231" s="38">
        <v>0</v>
      </c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</row>
    <row r="232" spans="1:36" ht="30" customHeight="1">
      <c r="A232" s="89" t="s">
        <v>52</v>
      </c>
      <c r="B232" s="79"/>
      <c r="C232" s="33" t="s">
        <v>53</v>
      </c>
      <c r="D232" s="53">
        <f>D236</f>
        <v>0</v>
      </c>
      <c r="E232" s="53">
        <f t="shared" ref="E232:F234" si="33">E236</f>
        <v>0</v>
      </c>
      <c r="F232" s="53">
        <f t="shared" si="33"/>
        <v>0</v>
      </c>
      <c r="G232" s="49">
        <v>0</v>
      </c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</row>
    <row r="233" spans="1:36" ht="20.25" customHeight="1">
      <c r="A233" s="90"/>
      <c r="B233" s="80"/>
      <c r="C233" s="33" t="s">
        <v>3</v>
      </c>
      <c r="D233" s="53">
        <f>D237</f>
        <v>0</v>
      </c>
      <c r="E233" s="53">
        <f t="shared" si="33"/>
        <v>0</v>
      </c>
      <c r="F233" s="53">
        <f t="shared" si="33"/>
        <v>0</v>
      </c>
      <c r="G233" s="49">
        <v>0</v>
      </c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</row>
    <row r="234" spans="1:36" ht="33.75" customHeight="1">
      <c r="A234" s="90"/>
      <c r="B234" s="80"/>
      <c r="C234" s="33" t="s">
        <v>4</v>
      </c>
      <c r="D234" s="53">
        <f>D238</f>
        <v>0</v>
      </c>
      <c r="E234" s="53">
        <f t="shared" si="33"/>
        <v>0</v>
      </c>
      <c r="F234" s="53">
        <f t="shared" si="33"/>
        <v>0</v>
      </c>
      <c r="G234" s="49">
        <v>0</v>
      </c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</row>
    <row r="235" spans="1:36" ht="29.25" customHeight="1">
      <c r="A235" s="90"/>
      <c r="B235" s="81"/>
      <c r="C235" s="13" t="s">
        <v>6</v>
      </c>
      <c r="D235" s="53">
        <f>SUM(D232:D234)</f>
        <v>0</v>
      </c>
      <c r="E235" s="53">
        <f t="shared" ref="E235:F235" si="34">SUM(E232:E234)</f>
        <v>0</v>
      </c>
      <c r="F235" s="53">
        <f t="shared" si="34"/>
        <v>0</v>
      </c>
      <c r="G235" s="37">
        <v>0</v>
      </c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</row>
    <row r="236" spans="1:36" ht="29.25" customHeight="1">
      <c r="A236" s="82" t="s">
        <v>56</v>
      </c>
      <c r="B236" s="79" t="s">
        <v>11</v>
      </c>
      <c r="C236" s="32" t="s">
        <v>53</v>
      </c>
      <c r="D236" s="51">
        <v>0</v>
      </c>
      <c r="E236" s="51">
        <v>0</v>
      </c>
      <c r="F236" s="51">
        <v>0</v>
      </c>
      <c r="G236" s="39">
        <v>0</v>
      </c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</row>
    <row r="237" spans="1:36" ht="23.25" customHeight="1">
      <c r="A237" s="83"/>
      <c r="B237" s="80"/>
      <c r="C237" s="32" t="s">
        <v>3</v>
      </c>
      <c r="D237" s="51">
        <v>0</v>
      </c>
      <c r="E237" s="51">
        <v>0</v>
      </c>
      <c r="F237" s="51">
        <v>0</v>
      </c>
      <c r="G237" s="39">
        <v>0</v>
      </c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</row>
    <row r="238" spans="1:36" ht="29.25" customHeight="1">
      <c r="A238" s="83"/>
      <c r="B238" s="80"/>
      <c r="C238" s="32" t="s">
        <v>4</v>
      </c>
      <c r="D238" s="51">
        <v>0</v>
      </c>
      <c r="E238" s="51">
        <v>0</v>
      </c>
      <c r="F238" s="51">
        <v>0</v>
      </c>
      <c r="G238" s="39">
        <v>0</v>
      </c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</row>
    <row r="239" spans="1:36" ht="29.25" customHeight="1">
      <c r="A239" s="84"/>
      <c r="B239" s="81"/>
      <c r="C239" s="15" t="s">
        <v>6</v>
      </c>
      <c r="D239" s="43">
        <f>D236+D237+D238</f>
        <v>0</v>
      </c>
      <c r="E239" s="43">
        <f t="shared" ref="E239:F239" si="35">E236+E237+E238</f>
        <v>0</v>
      </c>
      <c r="F239" s="43">
        <f t="shared" si="35"/>
        <v>0</v>
      </c>
      <c r="G239" s="38">
        <v>0</v>
      </c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</row>
    <row r="240" spans="1:36" ht="29.25" customHeight="1">
      <c r="A240" s="89" t="s">
        <v>68</v>
      </c>
      <c r="B240" s="79"/>
      <c r="C240" s="58" t="s">
        <v>53</v>
      </c>
      <c r="D240" s="53">
        <f>D244+D248+D252+D256+D260</f>
        <v>35545</v>
      </c>
      <c r="E240" s="53">
        <f t="shared" ref="E240:F240" si="36">E244+E248+E252+E256+E260</f>
        <v>35545</v>
      </c>
      <c r="F240" s="53">
        <f t="shared" si="36"/>
        <v>0</v>
      </c>
      <c r="G240" s="49">
        <f t="shared" si="28"/>
        <v>0</v>
      </c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</row>
    <row r="241" spans="1:36" ht="29.25" customHeight="1">
      <c r="A241" s="90"/>
      <c r="B241" s="80"/>
      <c r="C241" s="58" t="s">
        <v>3</v>
      </c>
      <c r="D241" s="53">
        <f>D245+D249+D253+D257+D261</f>
        <v>706199.21</v>
      </c>
      <c r="E241" s="53">
        <f t="shared" ref="E241:F241" si="37">E245+E249+E253+E257+E261</f>
        <v>706199.21</v>
      </c>
      <c r="F241" s="53">
        <f t="shared" si="37"/>
        <v>91574.720000000001</v>
      </c>
      <c r="G241" s="49">
        <f t="shared" si="28"/>
        <v>12.967264576804045</v>
      </c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</row>
    <row r="242" spans="1:36" ht="29.25" customHeight="1">
      <c r="A242" s="90"/>
      <c r="B242" s="80"/>
      <c r="C242" s="58" t="s">
        <v>4</v>
      </c>
      <c r="D242" s="53">
        <f>D246+D250+D254+D258</f>
        <v>0</v>
      </c>
      <c r="E242" s="53">
        <f t="shared" ref="E242:F242" si="38">E246+E250+E254+E258</f>
        <v>0</v>
      </c>
      <c r="F242" s="53">
        <f t="shared" si="38"/>
        <v>0</v>
      </c>
      <c r="G242" s="49">
        <v>0</v>
      </c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</row>
    <row r="243" spans="1:36" ht="29.25" customHeight="1">
      <c r="A243" s="90"/>
      <c r="B243" s="81"/>
      <c r="C243" s="13" t="s">
        <v>6</v>
      </c>
      <c r="D243" s="53">
        <f>D240+D241+D242</f>
        <v>741744.21</v>
      </c>
      <c r="E243" s="53">
        <f>E240+E241+E242</f>
        <v>741744.21</v>
      </c>
      <c r="F243" s="53">
        <f>F240+F241+F242</f>
        <v>91574.720000000001</v>
      </c>
      <c r="G243" s="37">
        <f t="shared" si="28"/>
        <v>12.345862463826986</v>
      </c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</row>
    <row r="244" spans="1:36" ht="31.5" customHeight="1">
      <c r="A244" s="82" t="s">
        <v>88</v>
      </c>
      <c r="B244" s="79" t="s">
        <v>11</v>
      </c>
      <c r="C244" s="57" t="s">
        <v>53</v>
      </c>
      <c r="D244" s="51">
        <v>0</v>
      </c>
      <c r="E244" s="51">
        <v>0</v>
      </c>
      <c r="F244" s="78">
        <v>0</v>
      </c>
      <c r="G244" s="39">
        <v>0</v>
      </c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</row>
    <row r="245" spans="1:36" ht="22.5" customHeight="1">
      <c r="A245" s="83"/>
      <c r="B245" s="80"/>
      <c r="C245" s="57" t="s">
        <v>3</v>
      </c>
      <c r="D245" s="51">
        <v>10000</v>
      </c>
      <c r="E245" s="51">
        <v>10000</v>
      </c>
      <c r="F245" s="78">
        <v>0</v>
      </c>
      <c r="G245" s="39">
        <f t="shared" si="28"/>
        <v>0</v>
      </c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</row>
    <row r="246" spans="1:36" ht="29.25" customHeight="1">
      <c r="A246" s="83"/>
      <c r="B246" s="80"/>
      <c r="C246" s="57" t="s">
        <v>4</v>
      </c>
      <c r="D246" s="51">
        <v>0</v>
      </c>
      <c r="E246" s="51">
        <v>0</v>
      </c>
      <c r="F246" s="78">
        <v>0</v>
      </c>
      <c r="G246" s="39">
        <v>0</v>
      </c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</row>
    <row r="247" spans="1:36" ht="29.25" customHeight="1">
      <c r="A247" s="84"/>
      <c r="B247" s="81"/>
      <c r="C247" s="15" t="s">
        <v>6</v>
      </c>
      <c r="D247" s="43">
        <f>D244+D245+D246</f>
        <v>10000</v>
      </c>
      <c r="E247" s="43">
        <f t="shared" ref="E247:F247" si="39">E244+E245+E246</f>
        <v>10000</v>
      </c>
      <c r="F247" s="43">
        <f t="shared" si="39"/>
        <v>0</v>
      </c>
      <c r="G247" s="38">
        <f t="shared" si="28"/>
        <v>0</v>
      </c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</row>
    <row r="248" spans="1:36" ht="29.25" customHeight="1">
      <c r="A248" s="82" t="s">
        <v>77</v>
      </c>
      <c r="B248" s="79" t="s">
        <v>11</v>
      </c>
      <c r="C248" s="57" t="s">
        <v>53</v>
      </c>
      <c r="D248" s="51">
        <v>0</v>
      </c>
      <c r="E248" s="51">
        <v>0</v>
      </c>
      <c r="F248" s="78">
        <v>0</v>
      </c>
      <c r="G248" s="39">
        <v>0</v>
      </c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</row>
    <row r="249" spans="1:36" ht="29.25" customHeight="1">
      <c r="A249" s="83"/>
      <c r="B249" s="80"/>
      <c r="C249" s="57" t="s">
        <v>3</v>
      </c>
      <c r="D249" s="51">
        <v>316199.21000000002</v>
      </c>
      <c r="E249" s="51">
        <v>316199.21000000002</v>
      </c>
      <c r="F249" s="78">
        <v>69669.72</v>
      </c>
      <c r="G249" s="39">
        <f t="shared" si="28"/>
        <v>22.033489583987258</v>
      </c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</row>
    <row r="250" spans="1:36" ht="29.25" customHeight="1">
      <c r="A250" s="83"/>
      <c r="B250" s="80"/>
      <c r="C250" s="57" t="s">
        <v>4</v>
      </c>
      <c r="D250" s="51">
        <v>0</v>
      </c>
      <c r="E250" s="51">
        <v>0</v>
      </c>
      <c r="F250" s="78">
        <v>0</v>
      </c>
      <c r="G250" s="39">
        <v>0</v>
      </c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</row>
    <row r="251" spans="1:36" ht="29.25" customHeight="1">
      <c r="A251" s="84"/>
      <c r="B251" s="81"/>
      <c r="C251" s="15" t="s">
        <v>6</v>
      </c>
      <c r="D251" s="43">
        <f>D248+D249+D250</f>
        <v>316199.21000000002</v>
      </c>
      <c r="E251" s="43">
        <f t="shared" ref="E251:F251" si="40">E248+E249+E250</f>
        <v>316199.21000000002</v>
      </c>
      <c r="F251" s="43">
        <f t="shared" si="40"/>
        <v>69669.72</v>
      </c>
      <c r="G251" s="38">
        <f t="shared" si="28"/>
        <v>22.033489583987258</v>
      </c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</row>
    <row r="252" spans="1:36" ht="29.25" customHeight="1">
      <c r="A252" s="82" t="s">
        <v>67</v>
      </c>
      <c r="B252" s="79" t="s">
        <v>11</v>
      </c>
      <c r="C252" s="57" t="s">
        <v>53</v>
      </c>
      <c r="D252" s="51">
        <v>35545</v>
      </c>
      <c r="E252" s="51">
        <v>35545</v>
      </c>
      <c r="F252" s="78">
        <v>0</v>
      </c>
      <c r="G252" s="39">
        <f t="shared" si="28"/>
        <v>0</v>
      </c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</row>
    <row r="253" spans="1:36" ht="29.25" customHeight="1">
      <c r="A253" s="83"/>
      <c r="B253" s="80"/>
      <c r="C253" s="57" t="s">
        <v>3</v>
      </c>
      <c r="D253" s="51">
        <v>0</v>
      </c>
      <c r="E253" s="51">
        <v>0</v>
      </c>
      <c r="F253" s="78">
        <v>0</v>
      </c>
      <c r="G253" s="39">
        <v>0</v>
      </c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</row>
    <row r="254" spans="1:36" ht="29.25" customHeight="1">
      <c r="A254" s="83"/>
      <c r="B254" s="80"/>
      <c r="C254" s="57" t="s">
        <v>4</v>
      </c>
      <c r="D254" s="51">
        <v>0</v>
      </c>
      <c r="E254" s="51">
        <v>0</v>
      </c>
      <c r="F254" s="78">
        <v>0</v>
      </c>
      <c r="G254" s="39">
        <v>0</v>
      </c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</row>
    <row r="255" spans="1:36" ht="57" customHeight="1">
      <c r="A255" s="84"/>
      <c r="B255" s="81"/>
      <c r="C255" s="15" t="s">
        <v>6</v>
      </c>
      <c r="D255" s="43">
        <f>D252+D253+D254</f>
        <v>35545</v>
      </c>
      <c r="E255" s="43">
        <f>E252+E253+E254</f>
        <v>35545</v>
      </c>
      <c r="F255" s="43">
        <f>F252+F253+F254</f>
        <v>0</v>
      </c>
      <c r="G255" s="38">
        <f t="shared" si="28"/>
        <v>0</v>
      </c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</row>
    <row r="256" spans="1:36" ht="31.5" customHeight="1">
      <c r="A256" s="82" t="s">
        <v>87</v>
      </c>
      <c r="B256" s="79" t="s">
        <v>11</v>
      </c>
      <c r="C256" s="57" t="s">
        <v>53</v>
      </c>
      <c r="D256" s="51">
        <v>0</v>
      </c>
      <c r="E256" s="51">
        <v>0</v>
      </c>
      <c r="F256" s="78">
        <v>0</v>
      </c>
      <c r="G256" s="39">
        <v>0</v>
      </c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</row>
    <row r="257" spans="1:36" ht="25.5" customHeight="1">
      <c r="A257" s="83"/>
      <c r="B257" s="80"/>
      <c r="C257" s="57" t="s">
        <v>3</v>
      </c>
      <c r="D257" s="51">
        <v>10000</v>
      </c>
      <c r="E257" s="51">
        <v>10000</v>
      </c>
      <c r="F257" s="78">
        <v>0</v>
      </c>
      <c r="G257" s="39">
        <f t="shared" si="28"/>
        <v>0</v>
      </c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</row>
    <row r="258" spans="1:36" ht="26.25" customHeight="1">
      <c r="A258" s="83"/>
      <c r="B258" s="80"/>
      <c r="C258" s="57" t="s">
        <v>4</v>
      </c>
      <c r="D258" s="51">
        <v>0</v>
      </c>
      <c r="E258" s="51">
        <v>0</v>
      </c>
      <c r="F258" s="78">
        <v>0</v>
      </c>
      <c r="G258" s="39">
        <v>0</v>
      </c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</row>
    <row r="259" spans="1:36" ht="27.75" customHeight="1">
      <c r="A259" s="84"/>
      <c r="B259" s="81"/>
      <c r="C259" s="15" t="s">
        <v>6</v>
      </c>
      <c r="D259" s="43">
        <f>D256+D257+D258</f>
        <v>10000</v>
      </c>
      <c r="E259" s="43">
        <f t="shared" ref="E259:F259" si="41">E256+E257+E258</f>
        <v>10000</v>
      </c>
      <c r="F259" s="43">
        <f t="shared" si="41"/>
        <v>0</v>
      </c>
      <c r="G259" s="38">
        <f t="shared" si="28"/>
        <v>0</v>
      </c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</row>
    <row r="260" spans="1:36" ht="29.25" customHeight="1">
      <c r="A260" s="82" t="s">
        <v>89</v>
      </c>
      <c r="B260" s="79" t="s">
        <v>11</v>
      </c>
      <c r="C260" s="57" t="s">
        <v>53</v>
      </c>
      <c r="D260" s="51">
        <v>0</v>
      </c>
      <c r="E260" s="51">
        <v>0</v>
      </c>
      <c r="F260" s="78">
        <v>0</v>
      </c>
      <c r="G260" s="39">
        <v>0</v>
      </c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</row>
    <row r="261" spans="1:36" ht="27.75" customHeight="1">
      <c r="A261" s="83"/>
      <c r="B261" s="80"/>
      <c r="C261" s="57" t="s">
        <v>3</v>
      </c>
      <c r="D261" s="51">
        <v>370000</v>
      </c>
      <c r="E261" s="51">
        <v>370000</v>
      </c>
      <c r="F261" s="78">
        <v>21905</v>
      </c>
      <c r="G261" s="39">
        <f t="shared" si="28"/>
        <v>5.9202702702702705</v>
      </c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</row>
    <row r="262" spans="1:36" ht="30" customHeight="1">
      <c r="A262" s="83"/>
      <c r="B262" s="80"/>
      <c r="C262" s="57" t="s">
        <v>4</v>
      </c>
      <c r="D262" s="51">
        <v>0</v>
      </c>
      <c r="E262" s="51">
        <v>0</v>
      </c>
      <c r="F262" s="78">
        <v>0</v>
      </c>
      <c r="G262" s="39">
        <v>0</v>
      </c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</row>
    <row r="263" spans="1:36" ht="27.75" customHeight="1">
      <c r="A263" s="84"/>
      <c r="B263" s="81"/>
      <c r="C263" s="15" t="s">
        <v>6</v>
      </c>
      <c r="D263" s="43">
        <f>D260+D261+D262</f>
        <v>370000</v>
      </c>
      <c r="E263" s="43">
        <f t="shared" ref="E263:F263" si="42">E260+E261+E262</f>
        <v>370000</v>
      </c>
      <c r="F263" s="43">
        <f t="shared" si="42"/>
        <v>21905</v>
      </c>
      <c r="G263" s="38">
        <f t="shared" si="28"/>
        <v>5.9202702702702705</v>
      </c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</row>
    <row r="264" spans="1:36" s="17" customFormat="1">
      <c r="A264" s="85" t="s">
        <v>9</v>
      </c>
      <c r="B264" s="88"/>
      <c r="C264" s="20" t="s">
        <v>2</v>
      </c>
      <c r="D264" s="52">
        <f t="shared" ref="D264:F265" si="43">D8+D56+D68+D104+D168+D200+D216+D232+D240</f>
        <v>130940188.44</v>
      </c>
      <c r="E264" s="52">
        <f t="shared" si="43"/>
        <v>130940381.72</v>
      </c>
      <c r="F264" s="52">
        <f t="shared" si="43"/>
        <v>20941576.850000001</v>
      </c>
      <c r="G264" s="49">
        <f t="shared" si="28"/>
        <v>15.993215060867168</v>
      </c>
    </row>
    <row r="265" spans="1:36" s="17" customFormat="1">
      <c r="A265" s="86"/>
      <c r="B265" s="88"/>
      <c r="C265" s="20" t="s">
        <v>3</v>
      </c>
      <c r="D265" s="52">
        <f t="shared" si="43"/>
        <v>122398947.69999999</v>
      </c>
      <c r="E265" s="52">
        <f t="shared" si="43"/>
        <v>122398947.69999999</v>
      </c>
      <c r="F265" s="52">
        <f t="shared" si="43"/>
        <v>27309983.120000001</v>
      </c>
      <c r="G265" s="49">
        <f t="shared" ref="G265:G267" si="44">F265/E265*100</f>
        <v>22.312269535957789</v>
      </c>
    </row>
    <row r="266" spans="1:36" s="17" customFormat="1" ht="31.5">
      <c r="A266" s="86"/>
      <c r="B266" s="88"/>
      <c r="C266" s="74" t="s">
        <v>4</v>
      </c>
      <c r="D266" s="61">
        <f>D10+D58+D70+D170+D202+D218+D234+D242</f>
        <v>0</v>
      </c>
      <c r="E266" s="61">
        <f>E10+E58+E70+E170+E202+E218+E234+E242</f>
        <v>0</v>
      </c>
      <c r="F266" s="61">
        <f>F10+F58+F70+F170+F202+F218+F234+F242</f>
        <v>0</v>
      </c>
      <c r="G266" s="49">
        <v>0</v>
      </c>
    </row>
    <row r="267" spans="1:36" s="17" customFormat="1" ht="27.75" customHeight="1">
      <c r="A267" s="87"/>
      <c r="B267" s="88"/>
      <c r="C267" s="75" t="s">
        <v>12</v>
      </c>
      <c r="D267" s="62">
        <f>D264+D265+D266</f>
        <v>253339136.13999999</v>
      </c>
      <c r="E267" s="62">
        <f t="shared" ref="E267:F267" si="45">E264+E265+E266</f>
        <v>253339329.41999999</v>
      </c>
      <c r="F267" s="40">
        <f t="shared" si="45"/>
        <v>48251559.969999999</v>
      </c>
      <c r="G267" s="37">
        <f t="shared" si="44"/>
        <v>19.046217608796891</v>
      </c>
    </row>
    <row r="271" spans="1:36">
      <c r="D271" s="9"/>
      <c r="E271" s="9"/>
      <c r="F271" s="9"/>
      <c r="G271" s="9"/>
    </row>
  </sheetData>
  <mergeCells count="139">
    <mergeCell ref="B32:B35"/>
    <mergeCell ref="B76:B79"/>
    <mergeCell ref="A44:A47"/>
    <mergeCell ref="B44:B47"/>
    <mergeCell ref="B60:B63"/>
    <mergeCell ref="A64:A67"/>
    <mergeCell ref="B64:B67"/>
    <mergeCell ref="B132:B135"/>
    <mergeCell ref="A68:A71"/>
    <mergeCell ref="B80:B83"/>
    <mergeCell ref="A88:A91"/>
    <mergeCell ref="A128:A131"/>
    <mergeCell ref="A124:A127"/>
    <mergeCell ref="B100:B103"/>
    <mergeCell ref="B108:B111"/>
    <mergeCell ref="B48:B51"/>
    <mergeCell ref="B104:B107"/>
    <mergeCell ref="B84:B87"/>
    <mergeCell ref="A80:A83"/>
    <mergeCell ref="A112:A115"/>
    <mergeCell ref="B112:B115"/>
    <mergeCell ref="A108:A111"/>
    <mergeCell ref="A52:A55"/>
    <mergeCell ref="B52:B55"/>
    <mergeCell ref="B20:B23"/>
    <mergeCell ref="B12:B15"/>
    <mergeCell ref="B28:B31"/>
    <mergeCell ref="B40:B43"/>
    <mergeCell ref="B36:B39"/>
    <mergeCell ref="G6:G7"/>
    <mergeCell ref="B88:B91"/>
    <mergeCell ref="D1:G1"/>
    <mergeCell ref="D2:G2"/>
    <mergeCell ref="D3:G3"/>
    <mergeCell ref="A4:G4"/>
    <mergeCell ref="C6:C7"/>
    <mergeCell ref="A6:A7"/>
    <mergeCell ref="D6:F6"/>
    <mergeCell ref="A12:A15"/>
    <mergeCell ref="B8:B11"/>
    <mergeCell ref="A8:A11"/>
    <mergeCell ref="B6:B7"/>
    <mergeCell ref="B24:B27"/>
    <mergeCell ref="A28:A31"/>
    <mergeCell ref="A24:A27"/>
    <mergeCell ref="A36:A39"/>
    <mergeCell ref="A32:A35"/>
    <mergeCell ref="A40:A43"/>
    <mergeCell ref="A16:A19"/>
    <mergeCell ref="B16:B19"/>
    <mergeCell ref="A20:A23"/>
    <mergeCell ref="A56:A59"/>
    <mergeCell ref="A60:A63"/>
    <mergeCell ref="A48:A51"/>
    <mergeCell ref="A232:A235"/>
    <mergeCell ref="B232:B235"/>
    <mergeCell ref="B140:B143"/>
    <mergeCell ref="B56:B59"/>
    <mergeCell ref="B92:B95"/>
    <mergeCell ref="A84:A87"/>
    <mergeCell ref="A132:A135"/>
    <mergeCell ref="A96:A99"/>
    <mergeCell ref="B96:B99"/>
    <mergeCell ref="A76:A79"/>
    <mergeCell ref="B128:B131"/>
    <mergeCell ref="A116:A119"/>
    <mergeCell ref="A100:A103"/>
    <mergeCell ref="B68:B71"/>
    <mergeCell ref="B124:B127"/>
    <mergeCell ref="A72:A75"/>
    <mergeCell ref="B116:B119"/>
    <mergeCell ref="B72:B75"/>
    <mergeCell ref="B184:B187"/>
    <mergeCell ref="A176:A179"/>
    <mergeCell ref="A172:A175"/>
    <mergeCell ref="A200:A203"/>
    <mergeCell ref="A204:A207"/>
    <mergeCell ref="A196:A199"/>
    <mergeCell ref="B200:B203"/>
    <mergeCell ref="B188:B191"/>
    <mergeCell ref="A192:A195"/>
    <mergeCell ref="A148:A151"/>
    <mergeCell ref="A236:A239"/>
    <mergeCell ref="B236:B239"/>
    <mergeCell ref="B196:B199"/>
    <mergeCell ref="B204:B207"/>
    <mergeCell ref="B220:B223"/>
    <mergeCell ref="A224:A227"/>
    <mergeCell ref="B224:B227"/>
    <mergeCell ref="A220:A223"/>
    <mergeCell ref="A212:A215"/>
    <mergeCell ref="A208:A211"/>
    <mergeCell ref="B208:B211"/>
    <mergeCell ref="B176:B179"/>
    <mergeCell ref="B172:B175"/>
    <mergeCell ref="A180:A183"/>
    <mergeCell ref="B180:B183"/>
    <mergeCell ref="B168:B171"/>
    <mergeCell ref="B156:B159"/>
    <mergeCell ref="A164:A167"/>
    <mergeCell ref="A228:A231"/>
    <mergeCell ref="B228:B231"/>
    <mergeCell ref="A216:A219"/>
    <mergeCell ref="B216:B219"/>
    <mergeCell ref="B212:B215"/>
    <mergeCell ref="A264:A267"/>
    <mergeCell ref="B264:B267"/>
    <mergeCell ref="A104:A107"/>
    <mergeCell ref="A92:A95"/>
    <mergeCell ref="B192:B195"/>
    <mergeCell ref="A144:A147"/>
    <mergeCell ref="B160:B163"/>
    <mergeCell ref="B148:B151"/>
    <mergeCell ref="A184:A187"/>
    <mergeCell ref="A188:A191"/>
    <mergeCell ref="B144:B147"/>
    <mergeCell ref="B152:B155"/>
    <mergeCell ref="A140:A143"/>
    <mergeCell ref="A152:A155"/>
    <mergeCell ref="A168:A171"/>
    <mergeCell ref="A136:A139"/>
    <mergeCell ref="B136:B139"/>
    <mergeCell ref="A120:A123"/>
    <mergeCell ref="B120:B123"/>
    <mergeCell ref="A156:A159"/>
    <mergeCell ref="A160:A163"/>
    <mergeCell ref="A240:A243"/>
    <mergeCell ref="B240:B243"/>
    <mergeCell ref="B164:B167"/>
    <mergeCell ref="B244:B247"/>
    <mergeCell ref="A244:A247"/>
    <mergeCell ref="A248:A251"/>
    <mergeCell ref="B248:B251"/>
    <mergeCell ref="A252:A255"/>
    <mergeCell ref="B252:B255"/>
    <mergeCell ref="A256:A259"/>
    <mergeCell ref="B256:B259"/>
    <mergeCell ref="A260:A263"/>
    <mergeCell ref="B260:B263"/>
  </mergeCells>
  <phoneticPr fontId="0" type="noConversion"/>
  <pageMargins left="0.25" right="0" top="0.12" bottom="0.35433070866141736" header="0.11811023622047245" footer="0.11811023622047245"/>
  <pageSetup paperSize="9" scale="61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2020-12-09T08:13:28Z</cp:lastPrinted>
  <dcterms:created xsi:type="dcterms:W3CDTF">2011-06-15T13:58:56Z</dcterms:created>
  <dcterms:modified xsi:type="dcterms:W3CDTF">2021-10-07T07:32:58Z</dcterms:modified>
</cp:coreProperties>
</file>