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05" yWindow="-390" windowWidth="23250" windowHeight="10290"/>
  </bookViews>
  <sheets>
    <sheet name="Таблица 8" sheetId="1" r:id="rId1"/>
  </sheets>
  <definedNames>
    <definedName name="_xlnm.Print_Titles" localSheetId="0">'Таблица 8'!$6:$7</definedName>
    <definedName name="_xlnm.Print_Area" localSheetId="0">'Таблица 8'!$A$1:$G$287</definedName>
  </definedNames>
  <calcPr calcId="125725"/>
</workbook>
</file>

<file path=xl/calcChain.xml><?xml version="1.0" encoding="utf-8"?>
<calcChain xmlns="http://schemas.openxmlformats.org/spreadsheetml/2006/main">
  <c r="F219" i="1"/>
  <c r="F217"/>
  <c r="F216"/>
  <c r="F113" l="1"/>
  <c r="F112"/>
  <c r="F173"/>
  <c r="F172"/>
  <c r="E283" l="1"/>
  <c r="E279"/>
  <c r="E275"/>
  <c r="E271"/>
  <c r="E267"/>
  <c r="E251"/>
  <c r="E247"/>
  <c r="E243"/>
  <c r="F235"/>
  <c r="G232"/>
  <c r="G233"/>
  <c r="G235"/>
  <c r="E216"/>
  <c r="E217"/>
  <c r="D235"/>
  <c r="E235"/>
  <c r="E231"/>
  <c r="E227"/>
  <c r="E225"/>
  <c r="E223"/>
  <c r="E215"/>
  <c r="E211"/>
  <c r="E207"/>
  <c r="E203"/>
  <c r="E199"/>
  <c r="E195"/>
  <c r="E191"/>
  <c r="E113" l="1"/>
  <c r="F183"/>
  <c r="G181"/>
  <c r="G183"/>
  <c r="D183"/>
  <c r="E183"/>
  <c r="E179"/>
  <c r="E175"/>
  <c r="E171"/>
  <c r="E167"/>
  <c r="E163"/>
  <c r="E159"/>
  <c r="E155"/>
  <c r="E151"/>
  <c r="E147"/>
  <c r="E143"/>
  <c r="E139"/>
  <c r="E135"/>
  <c r="E131"/>
  <c r="E127"/>
  <c r="E123"/>
  <c r="E119"/>
  <c r="E111"/>
  <c r="E107"/>
  <c r="E103"/>
  <c r="E99"/>
  <c r="E95"/>
  <c r="E91"/>
  <c r="E87"/>
  <c r="E83"/>
  <c r="E79"/>
  <c r="E75"/>
  <c r="E65"/>
  <c r="E64"/>
  <c r="E67" s="1"/>
  <c r="E63"/>
  <c r="E55"/>
  <c r="E51"/>
  <c r="E47"/>
  <c r="E43"/>
  <c r="E39"/>
  <c r="E35"/>
  <c r="E31"/>
  <c r="E27"/>
  <c r="E23"/>
  <c r="E19"/>
  <c r="E15"/>
  <c r="D15"/>
  <c r="D17"/>
  <c r="D19" s="1"/>
  <c r="D23"/>
  <c r="D27"/>
  <c r="D31"/>
  <c r="D35"/>
  <c r="D39"/>
  <c r="D43"/>
  <c r="D47"/>
  <c r="D51"/>
  <c r="D55"/>
  <c r="E112"/>
  <c r="G176"/>
  <c r="G177"/>
  <c r="F179"/>
  <c r="G179" s="1"/>
  <c r="D179"/>
  <c r="F70"/>
  <c r="F69"/>
  <c r="F68"/>
  <c r="E70"/>
  <c r="E69"/>
  <c r="E68"/>
  <c r="F107"/>
  <c r="G107" s="1"/>
  <c r="D107"/>
  <c r="F103"/>
  <c r="G103" s="1"/>
  <c r="D103"/>
  <c r="G100"/>
  <c r="G101"/>
  <c r="G102"/>
  <c r="F115" l="1"/>
  <c r="F71"/>
  <c r="G61"/>
  <c r="G64"/>
  <c r="G65"/>
  <c r="G72"/>
  <c r="G73"/>
  <c r="G77"/>
  <c r="G81"/>
  <c r="G85"/>
  <c r="G89"/>
  <c r="G93"/>
  <c r="G97"/>
  <c r="G109"/>
  <c r="G116"/>
  <c r="G117"/>
  <c r="G120"/>
  <c r="G121"/>
  <c r="G124"/>
  <c r="G125"/>
  <c r="G128"/>
  <c r="G129"/>
  <c r="G132"/>
  <c r="G133"/>
  <c r="G137"/>
  <c r="G140"/>
  <c r="G144"/>
  <c r="G148"/>
  <c r="G149"/>
  <c r="G153"/>
  <c r="G156"/>
  <c r="G161"/>
  <c r="G164"/>
  <c r="G165"/>
  <c r="G168"/>
  <c r="G169"/>
  <c r="G172"/>
  <c r="G173"/>
  <c r="G189"/>
  <c r="G192"/>
  <c r="G196"/>
  <c r="G200"/>
  <c r="G204"/>
  <c r="G208"/>
  <c r="G212"/>
  <c r="G213"/>
  <c r="G221"/>
  <c r="G229"/>
  <c r="G241"/>
  <c r="G245"/>
  <c r="G265"/>
  <c r="G269"/>
  <c r="G272"/>
  <c r="G277"/>
  <c r="G281"/>
  <c r="G13"/>
  <c r="G17"/>
  <c r="G20"/>
  <c r="G24"/>
  <c r="G28"/>
  <c r="G32"/>
  <c r="G37"/>
  <c r="G41"/>
  <c r="G45"/>
  <c r="G49"/>
  <c r="G53"/>
  <c r="G55"/>
  <c r="D113" l="1"/>
  <c r="D112"/>
  <c r="E9"/>
  <c r="F9"/>
  <c r="E8"/>
  <c r="F8"/>
  <c r="G8" s="1"/>
  <c r="D8"/>
  <c r="G68"/>
  <c r="D69"/>
  <c r="D68"/>
  <c r="D65"/>
  <c r="G112" l="1"/>
  <c r="G113"/>
  <c r="G69"/>
  <c r="G9"/>
  <c r="F236"/>
  <c r="E236"/>
  <c r="D236"/>
  <c r="F237"/>
  <c r="E237"/>
  <c r="D237"/>
  <c r="F184"/>
  <c r="D196"/>
  <c r="D199" s="1"/>
  <c r="F251"/>
  <c r="D251"/>
  <c r="E114"/>
  <c r="F114"/>
  <c r="D114"/>
  <c r="G237" l="1"/>
  <c r="F199"/>
  <c r="G199" s="1"/>
  <c r="D184"/>
  <c r="E184"/>
  <c r="G184" s="1"/>
  <c r="E262"/>
  <c r="F262"/>
  <c r="D262"/>
  <c r="E261"/>
  <c r="F261"/>
  <c r="F263" s="1"/>
  <c r="E10"/>
  <c r="F10"/>
  <c r="F11" s="1"/>
  <c r="D10"/>
  <c r="D9"/>
  <c r="G261" l="1"/>
  <c r="D64"/>
  <c r="D261"/>
  <c r="E260"/>
  <c r="E263" s="1"/>
  <c r="F260"/>
  <c r="D260"/>
  <c r="F279"/>
  <c r="G279" s="1"/>
  <c r="D279"/>
  <c r="F267"/>
  <c r="D267"/>
  <c r="F271"/>
  <c r="G271" s="1"/>
  <c r="D271"/>
  <c r="F283"/>
  <c r="D283"/>
  <c r="F275"/>
  <c r="D275"/>
  <c r="G275" l="1"/>
  <c r="G283"/>
  <c r="G267"/>
  <c r="G263"/>
  <c r="G260"/>
  <c r="D263"/>
  <c r="F131" l="1"/>
  <c r="G131" s="1"/>
  <c r="D131"/>
  <c r="F147" l="1"/>
  <c r="G147" s="1"/>
  <c r="D147"/>
  <c r="F123" l="1"/>
  <c r="D123"/>
  <c r="F119"/>
  <c r="G119" s="1"/>
  <c r="D119"/>
  <c r="G123" l="1"/>
  <c r="D225"/>
  <c r="F175" l="1"/>
  <c r="D175"/>
  <c r="G175" l="1"/>
  <c r="E185"/>
  <c r="F185"/>
  <c r="D185"/>
  <c r="E259"/>
  <c r="F259"/>
  <c r="D259"/>
  <c r="D111"/>
  <c r="D70"/>
  <c r="F75"/>
  <c r="D75"/>
  <c r="G75" l="1"/>
  <c r="G185"/>
  <c r="F254"/>
  <c r="E254"/>
  <c r="D254"/>
  <c r="F253"/>
  <c r="E253"/>
  <c r="D253"/>
  <c r="F252"/>
  <c r="E252"/>
  <c r="D252"/>
  <c r="D255" l="1"/>
  <c r="F255"/>
  <c r="E255"/>
  <c r="F167" l="1"/>
  <c r="G167" s="1"/>
  <c r="D167"/>
  <c r="F171"/>
  <c r="D171"/>
  <c r="E218"/>
  <c r="F218"/>
  <c r="D218"/>
  <c r="D217"/>
  <c r="D216"/>
  <c r="F227"/>
  <c r="D227"/>
  <c r="G171" l="1"/>
  <c r="G217"/>
  <c r="E58"/>
  <c r="F58"/>
  <c r="D58"/>
  <c r="E57"/>
  <c r="E285" s="1"/>
  <c r="F57"/>
  <c r="D57"/>
  <c r="D285" s="1"/>
  <c r="E56"/>
  <c r="E284" s="1"/>
  <c r="F56"/>
  <c r="D56"/>
  <c r="D284" s="1"/>
  <c r="D67"/>
  <c r="F67"/>
  <c r="G67" s="1"/>
  <c r="F284" l="1"/>
  <c r="G284" s="1"/>
  <c r="G56"/>
  <c r="F285"/>
  <c r="G285" s="1"/>
  <c r="G57"/>
  <c r="D63"/>
  <c r="F155" l="1"/>
  <c r="D155"/>
  <c r="F99"/>
  <c r="D99"/>
  <c r="F51"/>
  <c r="G155" l="1"/>
  <c r="G51"/>
  <c r="G99"/>
  <c r="E115"/>
  <c r="G115" l="1"/>
  <c r="E11"/>
  <c r="G11" s="1"/>
  <c r="F139"/>
  <c r="D139"/>
  <c r="F135"/>
  <c r="D135"/>
  <c r="F163"/>
  <c r="D163"/>
  <c r="F159"/>
  <c r="G159" s="1"/>
  <c r="D159"/>
  <c r="F151"/>
  <c r="D151"/>
  <c r="F143"/>
  <c r="G143" s="1"/>
  <c r="D143"/>
  <c r="F111"/>
  <c r="F91"/>
  <c r="D91"/>
  <c r="F95"/>
  <c r="G95" s="1"/>
  <c r="D95"/>
  <c r="F47"/>
  <c r="F43"/>
  <c r="G43" s="1"/>
  <c r="F27"/>
  <c r="G27" s="1"/>
  <c r="F35"/>
  <c r="G35" s="1"/>
  <c r="F15"/>
  <c r="G15" s="1"/>
  <c r="F19"/>
  <c r="F23"/>
  <c r="G23" s="1"/>
  <c r="F31"/>
  <c r="G31" s="1"/>
  <c r="F39"/>
  <c r="F63"/>
  <c r="F79"/>
  <c r="G79" s="1"/>
  <c r="F83"/>
  <c r="G83" s="1"/>
  <c r="F87"/>
  <c r="F127"/>
  <c r="E186"/>
  <c r="F186"/>
  <c r="F191"/>
  <c r="G191" s="1"/>
  <c r="F195"/>
  <c r="G195" s="1"/>
  <c r="F207"/>
  <c r="G207" s="1"/>
  <c r="F211"/>
  <c r="F215"/>
  <c r="G215" s="1"/>
  <c r="F223"/>
  <c r="F231"/>
  <c r="G231" s="1"/>
  <c r="E238"/>
  <c r="F238"/>
  <c r="F243"/>
  <c r="G243" s="1"/>
  <c r="F247"/>
  <c r="G247" s="1"/>
  <c r="D83"/>
  <c r="D127"/>
  <c r="D186"/>
  <c r="D238"/>
  <c r="D247"/>
  <c r="D231"/>
  <c r="D223"/>
  <c r="D215"/>
  <c r="D211"/>
  <c r="D195"/>
  <c r="D191"/>
  <c r="D87"/>
  <c r="D79"/>
  <c r="D207"/>
  <c r="D243"/>
  <c r="D203"/>
  <c r="F203"/>
  <c r="G211" l="1"/>
  <c r="G151"/>
  <c r="G111"/>
  <c r="G87"/>
  <c r="G63"/>
  <c r="G223"/>
  <c r="G163"/>
  <c r="G139"/>
  <c r="G135"/>
  <c r="G127"/>
  <c r="G91"/>
  <c r="G47"/>
  <c r="G39"/>
  <c r="G19"/>
  <c r="G203"/>
  <c r="D286"/>
  <c r="D287" s="1"/>
  <c r="E286"/>
  <c r="F286"/>
  <c r="E287"/>
  <c r="F187"/>
  <c r="E219"/>
  <c r="E187"/>
  <c r="E71"/>
  <c r="E59"/>
  <c r="E239"/>
  <c r="D219"/>
  <c r="D71"/>
  <c r="D59"/>
  <c r="D187"/>
  <c r="F239"/>
  <c r="F59"/>
  <c r="G59" s="1"/>
  <c r="D11"/>
  <c r="D115"/>
  <c r="D239"/>
  <c r="G239" l="1"/>
  <c r="G219"/>
  <c r="G71"/>
  <c r="G187"/>
  <c r="F287"/>
  <c r="G287" s="1"/>
</calcChain>
</file>

<file path=xl/comments1.xml><?xml version="1.0" encoding="utf-8"?>
<comments xmlns="http://schemas.openxmlformats.org/spreadsheetml/2006/main">
  <authors>
    <author>User</author>
  </authors>
  <commentList>
    <comment ref="A92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>Баня</t>
        </r>
      </text>
    </comment>
    <comment ref="D109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70т.р-ПСД на теплосети
30т.р.-изоляция теплотрасс
185т.р.-ПСД  по реконструкции водопроводной сети по ул.Куйбышева</t>
        </r>
      </text>
    </comment>
    <comment ref="E109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70т.р-ПСД на теплосети
30т.р.-изоляция теплотрасс
185т.р.-ПСД  по реконструкции водопроводной сети по ул.Куйбышева</t>
        </r>
      </text>
    </comment>
    <comment ref="D24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45т.р.-за администрацией,
60т.р.-за триумфом</t>
        </r>
      </text>
    </comment>
    <comment ref="E24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45т.р.-за администрацией,
60т.р.-за триумфом</t>
        </r>
      </text>
    </comment>
    <comment ref="A280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разметка, знаки, ПОДД</t>
        </r>
      </text>
    </comment>
  </commentList>
</comments>
</file>

<file path=xl/sharedStrings.xml><?xml version="1.0" encoding="utf-8"?>
<sst xmlns="http://schemas.openxmlformats.org/spreadsheetml/2006/main" count="431" uniqueCount="101">
  <si>
    <t>Ответственный исполнитель, соисполнитель</t>
  </si>
  <si>
    <t>Источник финансирования</t>
  </si>
  <si>
    <t>областной бюджет</t>
  </si>
  <si>
    <t>местные бюджеты</t>
  </si>
  <si>
    <t>внебюджетные источники</t>
  </si>
  <si>
    <t>Итого по подпрограмме:</t>
  </si>
  <si>
    <t>Итого по мероприятию:</t>
  </si>
  <si>
    <t xml:space="preserve">к муниципальной программе </t>
  </si>
  <si>
    <t>Наименование мероприятий</t>
  </si>
  <si>
    <t>ИТОГО по муниципальной программе</t>
  </si>
  <si>
    <t>Итого по  мероприятию:</t>
  </si>
  <si>
    <t>Администрация города Фокино</t>
  </si>
  <si>
    <t>Итого по МП:</t>
  </si>
  <si>
    <t>Обеспечение деятельности главы исполнительно-распорядительного органа муниципального образования</t>
  </si>
  <si>
    <t>Руководство и управление в сфере установленных функций органов местного самоуправления</t>
  </si>
  <si>
    <t>Обеспечение деятельности  по профилактике безнадзорности и правонарушений несовершеннолетних,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</t>
  </si>
  <si>
    <t>Осуществление первичного воинского учета на территориях, где отсутствуют военные комиссариаты</t>
  </si>
  <si>
    <t>Обеспечение сохранности автомобильных дорог местного значения и условий безопасности движения по ним</t>
  </si>
  <si>
    <t>Обеспечение предоставления жилых помещений детям-сиротам и детям, оставшимся без попечения родителей,лицам из их числа по договорам найма специализированных жилых помещений</t>
  </si>
  <si>
    <t>Обеспечение сохранности жилых помещений, закрепленных за детьми - сиротами и детьми, оставшимися без попечения родителей</t>
  </si>
  <si>
    <t xml:space="preserve">Организация проведения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</t>
  </si>
  <si>
    <t>Обеспечение мероприятий по уличному освещению и содержанию наружных сетей электроснабжения</t>
  </si>
  <si>
    <t>Обеспечение мероприятий по капитальному ремонту муниципального имущества в многоквартирных домах</t>
  </si>
  <si>
    <t>Обеспечение мероприятий по организации и содержанию мест захоронения</t>
  </si>
  <si>
    <t>Организации дополнительного образования</t>
  </si>
  <si>
    <t>Социальная защита населения, осуществление мер по улучшению положения отдельных категорий граждан (доплаты к пенсиям государственных служащих субъектов РФ и муниципальных служащих)</t>
  </si>
  <si>
    <t>Социальная поддержка многодетных семей, реализация мероприятий, направленных на повышение социального статуса семьи и укрепление семейных ценностей (выплата единовременного пособия при всех формах устройства детей, лишенных родительского попечения, в семью)</t>
  </si>
  <si>
    <t xml:space="preserve">Осуществление государственной поддержки молодых семей в улучшении жилищных условий (мероприятия по обеспечению жильем молодых семей) </t>
  </si>
  <si>
    <t>Администрация г.Фокино, МАУ УСЦ "Триумф"</t>
  </si>
  <si>
    <t xml:space="preserve">Субсидии автономным учреждениям на возмещение нормативных затрат, связанных с оказанием ими муниципальных услуг, выполнением работ </t>
  </si>
  <si>
    <t xml:space="preserve">Субсидии бюджетным учреждениям на финансовое обеспечение муниципального задания на оказание муниципальных услуг, выполнение работ </t>
  </si>
  <si>
    <t>Дошкольные образовательные учреждения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организациях)</t>
  </si>
  <si>
    <t>Общебразовательные организации (Финансовое обеспечение государственных гарантий реализации прав на получение общедоступного и бесплатного начального общего,основного общего, среднего общего образования в образовательных организациях)</t>
  </si>
  <si>
    <t>Обеспечение деятельности в сфере установленных функций (материально-техническое и финансовое обеспечение деятельности  единой дежурно-диспетчерской службы города Фокино)</t>
  </si>
  <si>
    <t>Администрация города Фокино, МКУ «Единая дежурно-диспетчерская служба города Фокино»</t>
  </si>
  <si>
    <t xml:space="preserve">Объем средств на реализацию программы </t>
  </si>
  <si>
    <t>Администрация города Фокино, МБУ "Библиотека г.Фокино"</t>
  </si>
  <si>
    <t>Реализация мер государственной поддержки работников образования (предоставление мер социальной поддержки работникам образовательных организаций,  работающим в сельских населенных пунктах и поселках городского типа на территории Брянской области)</t>
  </si>
  <si>
    <t>Администрация города Фокино, МКУ «Управление социально-культурной сферы города Фокино»</t>
  </si>
  <si>
    <t xml:space="preserve">  </t>
  </si>
  <si>
    <t>Обеспечение мероприятий по содержанию муниципального жилья</t>
  </si>
  <si>
    <t>Мероприятия по землеустройству и землепользованию</t>
  </si>
  <si>
    <t>Мероприятия по социальной поддержке отдельных категорий граждан (организация питания обучающихся на дому)</t>
  </si>
  <si>
    <t xml:space="preserve">Обеспечение мероприятий  в области благоустройства </t>
  </si>
  <si>
    <t>Администрация города Фокино, МБУ МФЦ ПГиМУ "Мои документы" г.Фокино</t>
  </si>
  <si>
    <t>Администрация города Фокино, МУП «МКФ»</t>
  </si>
  <si>
    <r>
      <rPr>
        <sz val="12"/>
        <color rgb="FFFF0000"/>
        <rFont val="Times New Roman"/>
        <family val="1"/>
        <charset val="204"/>
      </rPr>
      <t xml:space="preserve">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Организация и проведение городских спортивно-массовых и оздоровительных мероприятий</t>
    </r>
  </si>
  <si>
    <t>Администрация города Фокино, МБУ "Редакция газеты "Фокинский вестник"</t>
  </si>
  <si>
    <t>Повышение качества и доступности предоставления государственных и муниципальных  услуг (Субсидии бюджетным учреждениям на финансовое обеспечение муниципального задания на оказание муниципальных услуг (выполнение работ))</t>
  </si>
  <si>
    <t>Информирование населения о деятельности муниципальных органов власти и социально-экономическом развитии города через муниципальную газету "Фокинский вестник"                                       (Субсидии бюджетным учреждениям на финансовое обеспечение муниципального задания на оказание муниципальных услуг (выполнение работ))</t>
  </si>
  <si>
    <t>Администрация города Фокино, МАУК "Культурно-досуговый центр" г.Фокино</t>
  </si>
  <si>
    <t xml:space="preserve">Популяризация массового  спорта (субсидии автономным учреждениям на возмещение нормативных затрат, связанных с оказанием ими муниципальных услуг, выполнением работ) </t>
  </si>
  <si>
    <t>Подпрограмма «Повышение качества водоснабжения в городе Фокино» (2020-2024годы)</t>
  </si>
  <si>
    <t>федеральный и областной бюджет</t>
  </si>
  <si>
    <t>Организация и осуществление деятельности в сфере охраны труда и уведомительной рекомендации территориальных соглашений и коллективных договоров</t>
  </si>
  <si>
    <t xml:space="preserve">Капитальные вложения в объекты государственной (муниципальной) собственности (реконструкция водопроводной сети по ул.Куйбышева, ул.Кирова в г.Фокино Брянской области) </t>
  </si>
  <si>
    <t>Строительство артезианской скважины по ул.Мира в г.Фокино Брянской области</t>
  </si>
  <si>
    <t xml:space="preserve"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(Приобретение музыкальных инструментов для МБУ ДО "ДШИ г.Фокино") </t>
  </si>
  <si>
    <t>Субсидии автономным учреждениям на финансовое обеспечение выполнения муниципального задания на осуществление мероприятий за счет субсидии  на иные цели (Ремонт системы водоснабжения, фасада здания  МАУК "Культурно-досуговый центр")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</si>
  <si>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(Замена оконных блоков в образовательных учреждениях)</t>
  </si>
  <si>
    <t>Координация социально-экономического развития , оценка эффективности деятельности органов местного самоуправления (Проведение Всероссийской переписи населения 2020 года)</t>
  </si>
  <si>
    <t xml:space="preserve">        </t>
  </si>
  <si>
    <t>Повышение доступности и качества предоставления дошкольного образования детей (Компенсация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</si>
  <si>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</si>
  <si>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(Ежемесячное денежное вознаграждение за классное руководство педагогическим работникам муниципальных общеобразовательных организаций)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</si>
  <si>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(Приведение в соответствии с брендбуком "Точки роста" помещений муниципальных общеобразовательных организаций (МБОУ СОШ №3 г.Фокино))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</si>
  <si>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(Проведение оздоровительной кампании детей и молодежи)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</si>
  <si>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(Организация временного трудоустройства несовершеннолетних граждан в возрасте от 14 до 18 лет, в целях профилактики безнадзорности и правонарушений несовершеннолетних)</t>
  </si>
  <si>
    <t>Подпрограмма «Профилактика правонарушений на территории города Фокино» (2021-2023годы)</t>
  </si>
  <si>
    <t>План реализации муниципальной программы "Реализация полномочий исполнительного органа власти городского округа город Фокино                       Брянской области"(2021-2023годы)</t>
  </si>
  <si>
    <t>Подпрограмма "Выполнение функций администрации города Фокино, реализация переданных полномочий" (2021-2023годы)</t>
  </si>
  <si>
    <t>Подпрограмма «Дорожное хозяйство» (2021-2023годы)</t>
  </si>
  <si>
    <t>Подпрограмма «Реализация мероприятий в области жилищно-коммунального хозяйства и благоустройства» (2021-2023годы)</t>
  </si>
  <si>
    <t>Подпрограмма "Реализация исполнительных и управленческих функций в области образования, культуры, физической культуры и спорта, координация деятельности муниципальных бюджетных учреждений городского округа город Фокино Брянской области" (2021-2023годы)</t>
  </si>
  <si>
    <t>Подпрограмма «Реализация мероприятий социальной политики» (2021-2023годы)</t>
  </si>
  <si>
    <t>Подпрограмма «Осуществление мероприятий в области культуры» (2021-2023годы)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</si>
  <si>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(Мероприятия по комплексной безопасности муниципальных учреждений)</t>
  </si>
  <si>
    <t>Развитие и модернизация сети автомобильных дорог общего пользования  местного значения (Капитальный ремонт автомобильной дороги по ул.Крупской, ремонт автомобильной дороги от АЗС до Диспансера (в районе АЗС))</t>
  </si>
  <si>
    <t xml:space="preserve"> Мероприятия в области коммунального хозяйства (Субсидии юр.лицам (кроме некоммерческих организаций), индивидуальным предпринимателям для осуществления для обеспечения населения бытовыми услугами)</t>
  </si>
  <si>
    <t>Реализация  политики в сфере образования на территории города Фокино (расходы на выплаты персоналу государственных (муниципальных) органов)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</si>
  <si>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(Создание цифровой образовательной среды в общеобразовательных организациях и профессиональных образовательных организациях Брянской области (МБОУ ФСОШ №2))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</si>
  <si>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врспитание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</si>
  <si>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врспитание в свою семью ребенка, оставшегося без попечения родителей (Организация и осуществление деятельности по опеке и попечительству)</t>
  </si>
  <si>
    <t>Реализация мероприятий по энергосбережению и энергоэффективности в г.Фокино</t>
  </si>
  <si>
    <r>
      <t>Оснащение объектов спортивной инфраструктуры спортивно-технологическим оборудованием в рамках регионального проекта "Спорт - норма жизни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(субсидии автономным учреждениям на возмещение нормативных затрат, связанных с оказанием ими муниципальных услуг, выполнением работ) </t>
    </r>
  </si>
  <si>
    <t>Приложение 10</t>
  </si>
  <si>
    <t>Мероприятия по профилактике наркомании</t>
  </si>
  <si>
    <t>Укрепление общественного порядка и общественной безопасности (устройство видеонаблюдения в общественных местах)</t>
  </si>
  <si>
    <t>Мероприятия по повышению безопасности дорожного движения (устройство разметки на дорогах, приобретение дорожных знаков, разработка ПОДД)</t>
  </si>
  <si>
    <t xml:space="preserve"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(Капитальный ремонт кровли в образовательных учреждениях)  </t>
  </si>
  <si>
    <t>План на       2021 год</t>
  </si>
  <si>
    <t>План на 2021год с изменениями</t>
  </si>
  <si>
    <t>% исполнения к уточненному плану</t>
  </si>
  <si>
    <t>Подпрограмма «Физическая культура и спорт» (2021-2023годы)</t>
  </si>
  <si>
    <t>«Реализация полномочий исполнительного органа власти городского округа город Фокино Брянской области          (2021-2023годы)»</t>
  </si>
  <si>
    <t>Реализация инициативных проектов (Благоустройство дорожки к МАУ УСЦ "Триумф")</t>
  </si>
  <si>
    <t>Мероприятия по решению вопросов местного значения, инициированных органами местного самоуправления муниципальных образований Брянской области, в рамках проекта "Решаем вместе" (Благоустройство площади Ленина в г.Фокино Брянской области)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</si>
  <si>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(Модернизация школьных столовых)</t>
  </si>
  <si>
    <t>Факт на 01.01.2022г</t>
  </si>
  <si>
    <t>Мероприятия по развитию образования</t>
  </si>
  <si>
    <t>Субсидии автономным учреждениям на финансовое обеспечение выполнения муниципального задания на осуществление мероприятий за счет субсидии  на иные цели (Комплектование книжных фондов)</t>
  </si>
</sst>
</file>

<file path=xl/styles.xml><?xml version="1.0" encoding="utf-8"?>
<styleSheet xmlns="http://schemas.openxmlformats.org/spreadsheetml/2006/main">
  <numFmts count="1">
    <numFmt numFmtId="164" formatCode="#,##0.0"/>
  </numFmts>
  <fonts count="14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1"/>
      <name val="Tahoma"/>
      <family val="2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2" borderId="0" xfId="0" applyFont="1" applyFill="1"/>
    <xf numFmtId="0" fontId="1" fillId="0" borderId="1" xfId="0" applyFont="1" applyFill="1" applyBorder="1" applyAlignment="1">
      <alignment vertical="center"/>
    </xf>
    <xf numFmtId="0" fontId="2" fillId="0" borderId="0" xfId="0" applyFont="1" applyFill="1"/>
    <xf numFmtId="0" fontId="1" fillId="0" borderId="2" xfId="0" applyFont="1" applyFill="1" applyBorder="1" applyAlignment="1">
      <alignment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/>
    </xf>
    <xf numFmtId="0" fontId="2" fillId="0" borderId="0" xfId="0" applyFont="1"/>
    <xf numFmtId="164" fontId="2" fillId="0" borderId="0" xfId="0" applyNumberFormat="1" applyFont="1"/>
    <xf numFmtId="164" fontId="3" fillId="0" borderId="0" xfId="0" applyNumberFormat="1" applyFont="1"/>
    <xf numFmtId="0" fontId="2" fillId="0" borderId="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0" xfId="0" applyFont="1" applyFill="1"/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wrapText="1"/>
    </xf>
    <xf numFmtId="0" fontId="3" fillId="0" borderId="2" xfId="0" applyFont="1" applyFill="1" applyBorder="1"/>
    <xf numFmtId="0" fontId="5" fillId="0" borderId="0" xfId="0" applyFont="1" applyFill="1"/>
    <xf numFmtId="0" fontId="3" fillId="0" borderId="5" xfId="0" applyFont="1" applyFill="1" applyBorder="1"/>
    <xf numFmtId="0" fontId="3" fillId="0" borderId="0" xfId="0" applyFont="1" applyFill="1" applyBorder="1"/>
    <xf numFmtId="0" fontId="8" fillId="0" borderId="2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/>
    <xf numFmtId="0" fontId="1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14" fontId="2" fillId="0" borderId="0" xfId="0" applyNumberFormat="1" applyFont="1" applyFill="1" applyAlignment="1">
      <alignment horizontal="left"/>
    </xf>
    <xf numFmtId="0" fontId="2" fillId="0" borderId="2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wrapText="1"/>
    </xf>
    <xf numFmtId="0" fontId="2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4" fontId="12" fillId="4" borderId="7" xfId="0" applyNumberFormat="1" applyFont="1" applyFill="1" applyBorder="1" applyAlignment="1">
      <alignment horizontal="center" vertical="center" wrapText="1"/>
    </xf>
    <xf numFmtId="4" fontId="12" fillId="4" borderId="7" xfId="0" applyNumberFormat="1" applyFont="1" applyFill="1" applyBorder="1" applyAlignment="1">
      <alignment horizontal="right" vertical="center" wrapText="1"/>
    </xf>
    <xf numFmtId="4" fontId="4" fillId="4" borderId="2" xfId="0" applyNumberFormat="1" applyFont="1" applyFill="1" applyBorder="1" applyAlignment="1">
      <alignment horizontal="center" vertical="center"/>
    </xf>
    <xf numFmtId="4" fontId="1" fillId="4" borderId="2" xfId="0" applyNumberFormat="1" applyFont="1" applyFill="1" applyBorder="1" applyAlignment="1">
      <alignment horizontal="center" vertical="center"/>
    </xf>
    <xf numFmtId="4" fontId="2" fillId="4" borderId="2" xfId="0" applyNumberFormat="1" applyFont="1" applyFill="1" applyBorder="1" applyAlignment="1">
      <alignment horizontal="center" vertical="center"/>
    </xf>
    <xf numFmtId="4" fontId="9" fillId="4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4" fontId="2" fillId="4" borderId="2" xfId="0" applyNumberFormat="1" applyFont="1" applyFill="1" applyBorder="1" applyAlignment="1">
      <alignment horizontal="center" vertical="top"/>
    </xf>
    <xf numFmtId="4" fontId="1" fillId="4" borderId="4" xfId="0" applyNumberFormat="1" applyFont="1" applyFill="1" applyBorder="1" applyAlignment="1">
      <alignment horizontal="center" vertical="center"/>
    </xf>
    <xf numFmtId="0" fontId="10" fillId="0" borderId="0" xfId="0" applyFont="1"/>
    <xf numFmtId="0" fontId="2" fillId="0" borderId="2" xfId="0" applyFont="1" applyFill="1" applyBorder="1" applyAlignment="1">
      <alignment horizontal="left" vertical="center" wrapText="1"/>
    </xf>
    <xf numFmtId="4" fontId="2" fillId="4" borderId="8" xfId="0" applyNumberFormat="1" applyFont="1" applyFill="1" applyBorder="1" applyAlignment="1">
      <alignment horizontal="right" vertical="center" wrapText="1"/>
    </xf>
    <xf numFmtId="4" fontId="2" fillId="4" borderId="7" xfId="0" applyNumberFormat="1" applyFont="1" applyFill="1" applyBorder="1" applyAlignment="1">
      <alignment horizontal="right" vertical="center" wrapText="1"/>
    </xf>
    <xf numFmtId="4" fontId="2" fillId="4" borderId="7" xfId="0" applyNumberFormat="1" applyFont="1" applyFill="1" applyBorder="1" applyAlignment="1">
      <alignment horizontal="center" vertical="center" wrapText="1"/>
    </xf>
    <xf numFmtId="4" fontId="3" fillId="4" borderId="2" xfId="0" applyNumberFormat="1" applyFont="1" applyFill="1" applyBorder="1" applyAlignment="1">
      <alignment horizontal="center" vertical="center"/>
    </xf>
    <xf numFmtId="4" fontId="2" fillId="4" borderId="3" xfId="0" applyNumberFormat="1" applyFont="1" applyFill="1" applyBorder="1" applyAlignment="1">
      <alignment horizontal="center" vertical="center"/>
    </xf>
    <xf numFmtId="4" fontId="2" fillId="4" borderId="4" xfId="0" applyNumberFormat="1" applyFont="1" applyFill="1" applyBorder="1" applyAlignment="1">
      <alignment horizontal="center" vertical="center"/>
    </xf>
    <xf numFmtId="4" fontId="8" fillId="4" borderId="2" xfId="0" applyNumberFormat="1" applyFont="1" applyFill="1" applyBorder="1" applyAlignment="1">
      <alignment horizontal="center" vertical="center"/>
    </xf>
    <xf numFmtId="4" fontId="9" fillId="4" borderId="4" xfId="0" applyNumberFormat="1" applyFont="1" applyFill="1" applyBorder="1" applyAlignment="1">
      <alignment horizontal="center" vertical="center"/>
    </xf>
    <xf numFmtId="4" fontId="2" fillId="4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0" fontId="2" fillId="4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4" fontId="2" fillId="4" borderId="8" xfId="0" applyNumberFormat="1" applyFont="1" applyFill="1" applyBorder="1" applyAlignment="1">
      <alignment horizontal="center" vertical="center" wrapText="1"/>
    </xf>
    <xf numFmtId="4" fontId="8" fillId="4" borderId="4" xfId="0" applyNumberFormat="1" applyFont="1" applyFill="1" applyBorder="1" applyAlignment="1">
      <alignment horizontal="center" vertical="center"/>
    </xf>
    <xf numFmtId="4" fontId="9" fillId="4" borderId="2" xfId="0" applyNumberFormat="1" applyFont="1" applyFill="1" applyBorder="1" applyAlignment="1">
      <alignment vertical="center"/>
    </xf>
    <xf numFmtId="0" fontId="2" fillId="4" borderId="2" xfId="0" applyFont="1" applyFill="1" applyBorder="1" applyAlignment="1">
      <alignment horizontal="left" vertical="center" wrapText="1"/>
    </xf>
    <xf numFmtId="0" fontId="10" fillId="4" borderId="2" xfId="0" applyNumberFormat="1" applyFont="1" applyFill="1" applyBorder="1" applyAlignment="1">
      <alignment horizontal="center" vertical="center" wrapText="1"/>
    </xf>
    <xf numFmtId="4" fontId="2" fillId="4" borderId="9" xfId="0" applyNumberFormat="1" applyFont="1" applyFill="1" applyBorder="1" applyAlignment="1">
      <alignment horizontal="center" vertical="center" wrapText="1"/>
    </xf>
    <xf numFmtId="4" fontId="2" fillId="4" borderId="9" xfId="0" applyNumberFormat="1" applyFont="1" applyFill="1" applyBorder="1" applyAlignment="1">
      <alignment horizontal="right" vertical="center" wrapText="1"/>
    </xf>
    <xf numFmtId="4" fontId="2" fillId="4" borderId="5" xfId="0" applyNumberFormat="1" applyFont="1" applyFill="1" applyBorder="1" applyAlignment="1">
      <alignment horizontal="center" vertical="center"/>
    </xf>
    <xf numFmtId="4" fontId="1" fillId="4" borderId="5" xfId="0" applyNumberFormat="1" applyFont="1" applyFill="1" applyBorder="1" applyAlignment="1">
      <alignment horizontal="center" vertical="center"/>
    </xf>
    <xf numFmtId="4" fontId="12" fillId="4" borderId="9" xfId="0" applyNumberFormat="1" applyFont="1" applyFill="1" applyBorder="1" applyAlignment="1">
      <alignment horizontal="center" vertical="center" wrapText="1"/>
    </xf>
    <xf numFmtId="4" fontId="2" fillId="4" borderId="10" xfId="0" applyNumberFormat="1" applyFont="1" applyFill="1" applyBorder="1" applyAlignment="1">
      <alignment horizontal="right" vertical="center" wrapText="1"/>
    </xf>
    <xf numFmtId="4" fontId="2" fillId="0" borderId="9" xfId="0" applyNumberFormat="1" applyFont="1" applyFill="1" applyBorder="1" applyAlignment="1">
      <alignment horizontal="right" vertical="center" wrapText="1"/>
    </xf>
    <xf numFmtId="4" fontId="2" fillId="4" borderId="10" xfId="0" applyNumberFormat="1" applyFont="1" applyFill="1" applyBorder="1" applyAlignment="1">
      <alignment horizontal="center" vertical="center" wrapText="1"/>
    </xf>
    <xf numFmtId="4" fontId="1" fillId="4" borderId="11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vertical="center" wrapText="1"/>
    </xf>
    <xf numFmtId="4" fontId="12" fillId="0" borderId="0" xfId="0" applyNumberFormat="1" applyFont="1" applyFill="1" applyBorder="1" applyAlignment="1">
      <alignment horizontal="right" vertical="center" wrapText="1"/>
    </xf>
    <xf numFmtId="0" fontId="1" fillId="4" borderId="2" xfId="0" applyFont="1" applyFill="1" applyBorder="1" applyAlignment="1">
      <alignment horizontal="left" vertical="center" wrapText="1"/>
    </xf>
    <xf numFmtId="4" fontId="2" fillId="4" borderId="4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horizontal="left" vertical="center" wrapText="1"/>
    </xf>
    <xf numFmtId="0" fontId="2" fillId="4" borderId="6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164" fontId="10" fillId="4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4" borderId="4" xfId="0" applyFont="1" applyFill="1" applyBorder="1" applyAlignment="1">
      <alignment horizontal="left" vertical="center" wrapText="1"/>
    </xf>
    <xf numFmtId="0" fontId="4" fillId="4" borderId="6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6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B291"/>
  <sheetViews>
    <sheetView tabSelected="1" zoomScale="88" zoomScaleNormal="88" workbookViewId="0">
      <pane ySplit="7" topLeftCell="A83" activePane="bottomLeft" state="frozen"/>
      <selection pane="bottomLeft" activeCell="A80" sqref="A80:A83"/>
    </sheetView>
  </sheetViews>
  <sheetFormatPr defaultColWidth="2.7109375" defaultRowHeight="15.75"/>
  <cols>
    <col min="1" max="1" width="45" style="7" customWidth="1"/>
    <col min="2" max="2" width="19.85546875" style="7" customWidth="1"/>
    <col min="3" max="3" width="22.28515625" style="7" customWidth="1"/>
    <col min="4" max="4" width="15.85546875" style="8" customWidth="1"/>
    <col min="5" max="7" width="15.42578125" style="8" customWidth="1"/>
    <col min="8" max="8" width="0.28515625" style="7" customWidth="1"/>
    <col min="9" max="10" width="2.7109375" style="7"/>
    <col min="11" max="11" width="4.42578125" style="7" customWidth="1"/>
    <col min="12" max="12" width="14.85546875" style="7" customWidth="1"/>
    <col min="13" max="13" width="15.5703125" style="7" customWidth="1"/>
    <col min="14" max="16384" width="2.7109375" style="7"/>
  </cols>
  <sheetData>
    <row r="1" spans="1:36" ht="19.5" customHeight="1">
      <c r="A1" s="28"/>
      <c r="B1" s="3"/>
      <c r="C1" s="3"/>
      <c r="D1" s="99" t="s">
        <v>85</v>
      </c>
      <c r="E1" s="99"/>
      <c r="F1" s="99"/>
      <c r="G1" s="99"/>
    </row>
    <row r="2" spans="1:36" ht="18.75" customHeight="1">
      <c r="A2" s="3"/>
      <c r="B2" s="3"/>
      <c r="C2" s="3"/>
      <c r="D2" s="99" t="s">
        <v>7</v>
      </c>
      <c r="E2" s="99"/>
      <c r="F2" s="99"/>
      <c r="G2" s="99"/>
    </row>
    <row r="3" spans="1:36" ht="55.5" customHeight="1">
      <c r="A3" s="3"/>
      <c r="B3" s="3"/>
      <c r="C3" s="3"/>
      <c r="D3" s="100" t="s">
        <v>94</v>
      </c>
      <c r="E3" s="100"/>
      <c r="F3" s="100"/>
      <c r="G3" s="100"/>
      <c r="K3" s="44"/>
    </row>
    <row r="4" spans="1:36" ht="38.25" customHeight="1">
      <c r="A4" s="101" t="s">
        <v>69</v>
      </c>
      <c r="B4" s="101"/>
      <c r="C4" s="101"/>
      <c r="D4" s="101"/>
      <c r="E4" s="101"/>
      <c r="F4" s="101"/>
      <c r="G4" s="101"/>
    </row>
    <row r="5" spans="1:36" ht="11.25" customHeight="1">
      <c r="A5" s="2"/>
      <c r="B5" s="2"/>
      <c r="C5" s="2"/>
      <c r="E5" s="6"/>
      <c r="F5" s="6"/>
      <c r="G5" s="6"/>
    </row>
    <row r="6" spans="1:36" ht="38.25" customHeight="1">
      <c r="A6" s="97" t="s">
        <v>8</v>
      </c>
      <c r="B6" s="97" t="s">
        <v>0</v>
      </c>
      <c r="C6" s="97" t="s">
        <v>1</v>
      </c>
      <c r="D6" s="102" t="s">
        <v>35</v>
      </c>
      <c r="E6" s="102"/>
      <c r="F6" s="102"/>
      <c r="G6" s="97" t="s">
        <v>92</v>
      </c>
    </row>
    <row r="7" spans="1:36" ht="49.5" customHeight="1">
      <c r="A7" s="97"/>
      <c r="B7" s="97"/>
      <c r="C7" s="97"/>
      <c r="D7" s="64" t="s">
        <v>90</v>
      </c>
      <c r="E7" s="64" t="s">
        <v>91</v>
      </c>
      <c r="F7" s="64" t="s">
        <v>98</v>
      </c>
      <c r="G7" s="98"/>
      <c r="V7" s="7" t="s">
        <v>61</v>
      </c>
    </row>
    <row r="8" spans="1:36" s="12" customFormat="1" ht="22.5" customHeight="1">
      <c r="A8" s="103" t="s">
        <v>70</v>
      </c>
      <c r="B8" s="93" t="s">
        <v>11</v>
      </c>
      <c r="C8" s="11" t="s">
        <v>2</v>
      </c>
      <c r="D8" s="49">
        <f>D12+D16+D20+D24+D28+D32+D36+D40+D44+D48+D52</f>
        <v>1738375.71</v>
      </c>
      <c r="E8" s="49">
        <f t="shared" ref="E8:F8" si="0">E12+E16+E20+E24+E28+E32+E36+E40+E44+E48+E52</f>
        <v>1748873.71</v>
      </c>
      <c r="F8" s="49">
        <f t="shared" si="0"/>
        <v>1748873.68</v>
      </c>
      <c r="G8" s="49">
        <f>F8/E8*100</f>
        <v>99.999998284610271</v>
      </c>
    </row>
    <row r="9" spans="1:36" s="12" customFormat="1" ht="22.5" customHeight="1">
      <c r="A9" s="103"/>
      <c r="B9" s="93"/>
      <c r="C9" s="11" t="s">
        <v>3</v>
      </c>
      <c r="D9" s="49">
        <f>D13+D17+D25+D33+D41+D21+D37+D45+D29+D49+D53</f>
        <v>19947818</v>
      </c>
      <c r="E9" s="49">
        <f t="shared" ref="E9:F9" si="1">E13+E17+E25+E33+E41+E21+E37+E45+E29+E49+E53</f>
        <v>19483425.329999998</v>
      </c>
      <c r="F9" s="49">
        <f t="shared" si="1"/>
        <v>18835866.609999999</v>
      </c>
      <c r="G9" s="49">
        <f t="shared" ref="G9:G72" si="2">F9/E9*100</f>
        <v>96.676361014390494</v>
      </c>
    </row>
    <row r="10" spans="1:36" s="12" customFormat="1" ht="31.5" customHeight="1">
      <c r="A10" s="103"/>
      <c r="B10" s="93"/>
      <c r="C10" s="11" t="s">
        <v>4</v>
      </c>
      <c r="D10" s="49">
        <f>D14+D18+D22+D26+D30+D38+D46+D42+D50</f>
        <v>0</v>
      </c>
      <c r="E10" s="49">
        <f t="shared" ref="E10:F10" si="3">E14+E18+E22+E26+E30+E38+E46+E42+E50</f>
        <v>0</v>
      </c>
      <c r="F10" s="49">
        <f t="shared" si="3"/>
        <v>0</v>
      </c>
      <c r="G10" s="49">
        <v>0</v>
      </c>
    </row>
    <row r="11" spans="1:36" s="12" customFormat="1" ht="32.25" customHeight="1">
      <c r="A11" s="103"/>
      <c r="B11" s="93"/>
      <c r="C11" s="14" t="s">
        <v>5</v>
      </c>
      <c r="D11" s="37">
        <f>D8+D9+D10</f>
        <v>21686193.710000001</v>
      </c>
      <c r="E11" s="37">
        <f t="shared" ref="E11:F11" si="4">E8+E9+E10</f>
        <v>21232299.039999999</v>
      </c>
      <c r="F11" s="37">
        <f t="shared" si="4"/>
        <v>20584740.289999999</v>
      </c>
      <c r="G11" s="37">
        <f t="shared" si="2"/>
        <v>96.9501242009636</v>
      </c>
    </row>
    <row r="12" spans="1:36" ht="15.75" customHeight="1">
      <c r="A12" s="86" t="s">
        <v>13</v>
      </c>
      <c r="B12" s="86" t="s">
        <v>11</v>
      </c>
      <c r="C12" s="5" t="s">
        <v>2</v>
      </c>
      <c r="D12" s="39">
        <v>0</v>
      </c>
      <c r="E12" s="39">
        <v>0</v>
      </c>
      <c r="F12" s="39">
        <v>0</v>
      </c>
      <c r="G12" s="39">
        <v>0</v>
      </c>
    </row>
    <row r="13" spans="1:36">
      <c r="A13" s="86"/>
      <c r="B13" s="86"/>
      <c r="C13" s="5" t="s">
        <v>3</v>
      </c>
      <c r="D13" s="42">
        <v>1492161</v>
      </c>
      <c r="E13" s="42">
        <v>1482086</v>
      </c>
      <c r="F13" s="42">
        <v>1482081.46</v>
      </c>
      <c r="G13" s="39">
        <f t="shared" si="2"/>
        <v>99.99969367499591</v>
      </c>
    </row>
    <row r="14" spans="1:36" ht="31.5">
      <c r="A14" s="86"/>
      <c r="B14" s="86"/>
      <c r="C14" s="5" t="s">
        <v>4</v>
      </c>
      <c r="D14" s="39">
        <v>0</v>
      </c>
      <c r="E14" s="39">
        <v>0</v>
      </c>
      <c r="F14" s="39">
        <v>0</v>
      </c>
      <c r="G14" s="39">
        <v>0</v>
      </c>
    </row>
    <row r="15" spans="1:36" ht="30.75" customHeight="1">
      <c r="A15" s="86"/>
      <c r="B15" s="86"/>
      <c r="C15" s="31" t="s">
        <v>10</v>
      </c>
      <c r="D15" s="38">
        <f>D12+D13+D14</f>
        <v>1492161</v>
      </c>
      <c r="E15" s="38">
        <f>E12+E13+E14</f>
        <v>1482086</v>
      </c>
      <c r="F15" s="38">
        <f>F12+F13+F14</f>
        <v>1482081.46</v>
      </c>
      <c r="G15" s="38">
        <f t="shared" si="2"/>
        <v>99.99969367499591</v>
      </c>
    </row>
    <row r="16" spans="1:36" s="1" customFormat="1" ht="15.75" customHeight="1">
      <c r="A16" s="90" t="s">
        <v>14</v>
      </c>
      <c r="B16" s="86" t="s">
        <v>11</v>
      </c>
      <c r="C16" s="56" t="s">
        <v>2</v>
      </c>
      <c r="D16" s="39">
        <v>0</v>
      </c>
      <c r="E16" s="39">
        <v>0</v>
      </c>
      <c r="F16" s="39">
        <v>0</v>
      </c>
      <c r="G16" s="39">
        <v>0</v>
      </c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</row>
    <row r="17" spans="1:36" s="1" customFormat="1">
      <c r="A17" s="91"/>
      <c r="B17" s="86"/>
      <c r="C17" s="56" t="s">
        <v>3</v>
      </c>
      <c r="D17" s="42">
        <f>12838538+65000</f>
        <v>12903538</v>
      </c>
      <c r="E17" s="42">
        <v>12206001.33</v>
      </c>
      <c r="F17" s="42">
        <v>11727429.67</v>
      </c>
      <c r="G17" s="39">
        <f t="shared" si="2"/>
        <v>96.079210160138501</v>
      </c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</row>
    <row r="18" spans="1:36" s="1" customFormat="1" ht="31.5">
      <c r="A18" s="91"/>
      <c r="B18" s="86"/>
      <c r="C18" s="56" t="s">
        <v>4</v>
      </c>
      <c r="D18" s="39">
        <v>0</v>
      </c>
      <c r="E18" s="39">
        <v>0</v>
      </c>
      <c r="F18" s="39">
        <v>0</v>
      </c>
      <c r="G18" s="39">
        <v>0</v>
      </c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 s="1" customFormat="1" ht="28.5" customHeight="1">
      <c r="A19" s="92"/>
      <c r="B19" s="86"/>
      <c r="C19" s="31" t="s">
        <v>10</v>
      </c>
      <c r="D19" s="38">
        <f>D16+D17+D18</f>
        <v>12903538</v>
      </c>
      <c r="E19" s="38">
        <f>E16+E17+E18</f>
        <v>12206001.33</v>
      </c>
      <c r="F19" s="38">
        <f>F16+F17+F18</f>
        <v>11727429.67</v>
      </c>
      <c r="G19" s="38">
        <f t="shared" si="2"/>
        <v>96.079210160138501</v>
      </c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</row>
    <row r="20" spans="1:36" s="1" customFormat="1" ht="19.5" customHeight="1">
      <c r="A20" s="90" t="s">
        <v>15</v>
      </c>
      <c r="B20" s="86" t="s">
        <v>11</v>
      </c>
      <c r="C20" s="56" t="s">
        <v>2</v>
      </c>
      <c r="D20" s="39">
        <v>955736</v>
      </c>
      <c r="E20" s="39">
        <v>955736</v>
      </c>
      <c r="F20" s="39">
        <v>955736</v>
      </c>
      <c r="G20" s="39">
        <f t="shared" si="2"/>
        <v>100</v>
      </c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</row>
    <row r="21" spans="1:36" s="1" customFormat="1" ht="22.5" customHeight="1">
      <c r="A21" s="91"/>
      <c r="B21" s="86"/>
      <c r="C21" s="56" t="s">
        <v>3</v>
      </c>
      <c r="D21" s="39">
        <v>0</v>
      </c>
      <c r="E21" s="39">
        <v>0</v>
      </c>
      <c r="F21" s="39">
        <v>0</v>
      </c>
      <c r="G21" s="39">
        <v>0</v>
      </c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</row>
    <row r="22" spans="1:36" s="1" customFormat="1" ht="33.75" customHeight="1">
      <c r="A22" s="91"/>
      <c r="B22" s="86"/>
      <c r="C22" s="56" t="s">
        <v>4</v>
      </c>
      <c r="D22" s="39">
        <v>0</v>
      </c>
      <c r="E22" s="39">
        <v>0</v>
      </c>
      <c r="F22" s="39">
        <v>0</v>
      </c>
      <c r="G22" s="39">
        <v>0</v>
      </c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</row>
    <row r="23" spans="1:36" s="1" customFormat="1" ht="54" customHeight="1">
      <c r="A23" s="92"/>
      <c r="B23" s="86"/>
      <c r="C23" s="31" t="s">
        <v>10</v>
      </c>
      <c r="D23" s="38">
        <f>D20+D21+D22</f>
        <v>955736</v>
      </c>
      <c r="E23" s="38">
        <f>E20+E21+E22</f>
        <v>955736</v>
      </c>
      <c r="F23" s="38">
        <f>F20+F21+F22</f>
        <v>955736</v>
      </c>
      <c r="G23" s="38">
        <f t="shared" si="2"/>
        <v>100</v>
      </c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</row>
    <row r="24" spans="1:36" s="1" customFormat="1" ht="18.75" customHeight="1">
      <c r="A24" s="90" t="s">
        <v>20</v>
      </c>
      <c r="B24" s="86" t="s">
        <v>11</v>
      </c>
      <c r="C24" s="56" t="s">
        <v>2</v>
      </c>
      <c r="D24" s="48">
        <v>99576.71</v>
      </c>
      <c r="E24" s="48">
        <v>99576.71</v>
      </c>
      <c r="F24" s="65">
        <v>99576.68</v>
      </c>
      <c r="G24" s="39">
        <f t="shared" si="2"/>
        <v>99.999969872473187</v>
      </c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</row>
    <row r="25" spans="1:36" s="1" customFormat="1" ht="19.5" customHeight="1">
      <c r="A25" s="91"/>
      <c r="B25" s="86"/>
      <c r="C25" s="56" t="s">
        <v>3</v>
      </c>
      <c r="D25" s="39">
        <v>0</v>
      </c>
      <c r="E25" s="39">
        <v>0</v>
      </c>
      <c r="F25" s="39">
        <v>0</v>
      </c>
      <c r="G25" s="39">
        <v>0</v>
      </c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</row>
    <row r="26" spans="1:36" s="1" customFormat="1" ht="30.75" customHeight="1">
      <c r="A26" s="91"/>
      <c r="B26" s="86"/>
      <c r="C26" s="56" t="s">
        <v>4</v>
      </c>
      <c r="D26" s="39">
        <v>0</v>
      </c>
      <c r="E26" s="39">
        <v>0</v>
      </c>
      <c r="F26" s="39">
        <v>0</v>
      </c>
      <c r="G26" s="39">
        <v>0</v>
      </c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</row>
    <row r="27" spans="1:36" s="1" customFormat="1" ht="60" customHeight="1">
      <c r="A27" s="92"/>
      <c r="B27" s="86"/>
      <c r="C27" s="31" t="s">
        <v>6</v>
      </c>
      <c r="D27" s="38">
        <f>D24+D25+D26</f>
        <v>99576.71</v>
      </c>
      <c r="E27" s="38">
        <f>E24+E25+E26</f>
        <v>99576.71</v>
      </c>
      <c r="F27" s="38">
        <f>F24+F25+F26</f>
        <v>99576.68</v>
      </c>
      <c r="G27" s="38">
        <f t="shared" si="2"/>
        <v>99.999969872473187</v>
      </c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</row>
    <row r="28" spans="1:36" s="1" customFormat="1" ht="24.75" customHeight="1">
      <c r="A28" s="90" t="s">
        <v>54</v>
      </c>
      <c r="B28" s="86" t="s">
        <v>11</v>
      </c>
      <c r="C28" s="56" t="s">
        <v>2</v>
      </c>
      <c r="D28" s="39">
        <v>238884</v>
      </c>
      <c r="E28" s="39">
        <v>238884</v>
      </c>
      <c r="F28" s="39">
        <v>238884</v>
      </c>
      <c r="G28" s="39">
        <f t="shared" si="2"/>
        <v>100</v>
      </c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 s="1" customFormat="1" ht="24" customHeight="1">
      <c r="A29" s="91"/>
      <c r="B29" s="86"/>
      <c r="C29" s="56" t="s">
        <v>3</v>
      </c>
      <c r="D29" s="39">
        <v>0</v>
      </c>
      <c r="E29" s="39">
        <v>0</v>
      </c>
      <c r="F29" s="39">
        <v>0</v>
      </c>
      <c r="G29" s="39">
        <v>0</v>
      </c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1:36" s="1" customFormat="1" ht="20.25" customHeight="1">
      <c r="A30" s="91"/>
      <c r="B30" s="86"/>
      <c r="C30" s="56" t="s">
        <v>4</v>
      </c>
      <c r="D30" s="39">
        <v>0</v>
      </c>
      <c r="E30" s="39">
        <v>0</v>
      </c>
      <c r="F30" s="39">
        <v>0</v>
      </c>
      <c r="G30" s="39">
        <v>0</v>
      </c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</row>
    <row r="31" spans="1:36" s="1" customFormat="1" ht="28.5" customHeight="1">
      <c r="A31" s="92"/>
      <c r="B31" s="86"/>
      <c r="C31" s="31" t="s">
        <v>6</v>
      </c>
      <c r="D31" s="38">
        <f>D28+D29+D30</f>
        <v>238884</v>
      </c>
      <c r="E31" s="38">
        <f>E28+E29+E30</f>
        <v>238884</v>
      </c>
      <c r="F31" s="38">
        <f>F28+F29+F30</f>
        <v>238884</v>
      </c>
      <c r="G31" s="38">
        <f t="shared" si="2"/>
        <v>100</v>
      </c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</row>
    <row r="32" spans="1:36" s="1" customFormat="1" ht="15.75" customHeight="1">
      <c r="A32" s="90" t="s">
        <v>16</v>
      </c>
      <c r="B32" s="86" t="s">
        <v>11</v>
      </c>
      <c r="C32" s="56" t="s">
        <v>2</v>
      </c>
      <c r="D32" s="48">
        <v>444179</v>
      </c>
      <c r="E32" s="48">
        <v>454677</v>
      </c>
      <c r="F32" s="65">
        <v>454677</v>
      </c>
      <c r="G32" s="39">
        <f t="shared" si="2"/>
        <v>100</v>
      </c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</row>
    <row r="33" spans="1:36" s="1" customFormat="1">
      <c r="A33" s="91"/>
      <c r="B33" s="86"/>
      <c r="C33" s="56" t="s">
        <v>3</v>
      </c>
      <c r="D33" s="39">
        <v>0</v>
      </c>
      <c r="E33" s="39">
        <v>0</v>
      </c>
      <c r="F33" s="67">
        <v>0</v>
      </c>
      <c r="G33" s="39">
        <v>0</v>
      </c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</row>
    <row r="34" spans="1:36" s="1" customFormat="1" ht="31.5">
      <c r="A34" s="91"/>
      <c r="B34" s="86"/>
      <c r="C34" s="56" t="s">
        <v>4</v>
      </c>
      <c r="D34" s="39">
        <v>0</v>
      </c>
      <c r="E34" s="39">
        <v>0</v>
      </c>
      <c r="F34" s="67">
        <v>0</v>
      </c>
      <c r="G34" s="39">
        <v>0</v>
      </c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</row>
    <row r="35" spans="1:36" s="1" customFormat="1" ht="31.5">
      <c r="A35" s="92"/>
      <c r="B35" s="86"/>
      <c r="C35" s="31" t="s">
        <v>10</v>
      </c>
      <c r="D35" s="38">
        <f>D32+D33+D34</f>
        <v>444179</v>
      </c>
      <c r="E35" s="38">
        <f>E32+E33+E34</f>
        <v>454677</v>
      </c>
      <c r="F35" s="68">
        <f>F32+F33+F34</f>
        <v>454677</v>
      </c>
      <c r="G35" s="38">
        <f t="shared" si="2"/>
        <v>100</v>
      </c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</row>
    <row r="36" spans="1:36" s="1" customFormat="1" ht="23.25" customHeight="1">
      <c r="A36" s="90" t="s">
        <v>49</v>
      </c>
      <c r="B36" s="86" t="s">
        <v>47</v>
      </c>
      <c r="C36" s="56" t="s">
        <v>2</v>
      </c>
      <c r="D36" s="39">
        <v>0</v>
      </c>
      <c r="E36" s="39">
        <v>0</v>
      </c>
      <c r="F36" s="67">
        <v>0</v>
      </c>
      <c r="G36" s="39">
        <v>0</v>
      </c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</row>
    <row r="37" spans="1:36" s="1" customFormat="1" ht="15.75" customHeight="1">
      <c r="A37" s="91"/>
      <c r="B37" s="86"/>
      <c r="C37" s="56" t="s">
        <v>3</v>
      </c>
      <c r="D37" s="47">
        <v>658368</v>
      </c>
      <c r="E37" s="48">
        <v>476888</v>
      </c>
      <c r="F37" s="65">
        <v>475109.76</v>
      </c>
      <c r="G37" s="39">
        <f t="shared" si="2"/>
        <v>99.62711580077503</v>
      </c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</row>
    <row r="38" spans="1:36" s="1" customFormat="1" ht="33" customHeight="1">
      <c r="A38" s="91"/>
      <c r="B38" s="86"/>
      <c r="C38" s="56" t="s">
        <v>4</v>
      </c>
      <c r="D38" s="39">
        <v>0</v>
      </c>
      <c r="E38" s="39">
        <v>0</v>
      </c>
      <c r="F38" s="67">
        <v>0</v>
      </c>
      <c r="G38" s="39">
        <v>0</v>
      </c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</row>
    <row r="39" spans="1:36" s="1" customFormat="1" ht="55.5" customHeight="1">
      <c r="A39" s="92"/>
      <c r="B39" s="86"/>
      <c r="C39" s="31" t="s">
        <v>10</v>
      </c>
      <c r="D39" s="38">
        <f>D36+D37+D38</f>
        <v>658368</v>
      </c>
      <c r="E39" s="38">
        <f>E36+E37+E38</f>
        <v>476888</v>
      </c>
      <c r="F39" s="68">
        <f>F36+F37+F38</f>
        <v>475109.76</v>
      </c>
      <c r="G39" s="38">
        <f t="shared" si="2"/>
        <v>99.62711580077503</v>
      </c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</row>
    <row r="40" spans="1:36" s="1" customFormat="1" ht="21" customHeight="1">
      <c r="A40" s="90" t="s">
        <v>48</v>
      </c>
      <c r="B40" s="86" t="s">
        <v>44</v>
      </c>
      <c r="C40" s="56" t="s">
        <v>2</v>
      </c>
      <c r="D40" s="39">
        <v>0</v>
      </c>
      <c r="E40" s="39">
        <v>0</v>
      </c>
      <c r="F40" s="67">
        <v>0</v>
      </c>
      <c r="G40" s="39">
        <v>0</v>
      </c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</row>
    <row r="41" spans="1:36" s="1" customFormat="1" ht="21" customHeight="1">
      <c r="A41" s="91"/>
      <c r="B41" s="86"/>
      <c r="C41" s="56" t="s">
        <v>3</v>
      </c>
      <c r="D41" s="47">
        <v>2285501</v>
      </c>
      <c r="E41" s="47">
        <v>2285501</v>
      </c>
      <c r="F41" s="66">
        <v>2285501</v>
      </c>
      <c r="G41" s="39">
        <f t="shared" si="2"/>
        <v>100</v>
      </c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</row>
    <row r="42" spans="1:36" s="1" customFormat="1" ht="31.5">
      <c r="A42" s="91"/>
      <c r="B42" s="86"/>
      <c r="C42" s="56" t="s">
        <v>4</v>
      </c>
      <c r="D42" s="39">
        <v>0</v>
      </c>
      <c r="E42" s="39">
        <v>0</v>
      </c>
      <c r="F42" s="67">
        <v>0</v>
      </c>
      <c r="G42" s="39">
        <v>0</v>
      </c>
      <c r="H42" s="3"/>
      <c r="I42" s="3"/>
      <c r="J42" s="3"/>
      <c r="K42" s="3"/>
      <c r="L42" s="3" t="s">
        <v>39</v>
      </c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</row>
    <row r="43" spans="1:36" s="1" customFormat="1" ht="38.25" customHeight="1">
      <c r="A43" s="92"/>
      <c r="B43" s="86"/>
      <c r="C43" s="77" t="s">
        <v>10</v>
      </c>
      <c r="D43" s="38">
        <f>D40+D41+D42</f>
        <v>2285501</v>
      </c>
      <c r="E43" s="38">
        <f>E40+E41+E42</f>
        <v>2285501</v>
      </c>
      <c r="F43" s="38">
        <f>F40+F41+F42</f>
        <v>2285501</v>
      </c>
      <c r="G43" s="38">
        <f t="shared" si="2"/>
        <v>100</v>
      </c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</row>
    <row r="44" spans="1:36" s="1" customFormat="1" ht="20.25" customHeight="1">
      <c r="A44" s="90" t="s">
        <v>33</v>
      </c>
      <c r="B44" s="86" t="s">
        <v>34</v>
      </c>
      <c r="C44" s="56" t="s">
        <v>2</v>
      </c>
      <c r="D44" s="39">
        <v>0</v>
      </c>
      <c r="E44" s="39">
        <v>0</v>
      </c>
      <c r="F44" s="39">
        <v>0</v>
      </c>
      <c r="G44" s="39">
        <v>0</v>
      </c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</row>
    <row r="45" spans="1:36" s="1" customFormat="1" ht="24.75" customHeight="1">
      <c r="A45" s="91"/>
      <c r="B45" s="86"/>
      <c r="C45" s="56" t="s">
        <v>3</v>
      </c>
      <c r="D45" s="48">
        <v>2387022</v>
      </c>
      <c r="E45" s="48">
        <v>2686721</v>
      </c>
      <c r="F45" s="65">
        <v>2633582.7200000002</v>
      </c>
      <c r="G45" s="39">
        <f t="shared" si="2"/>
        <v>98.022188385023981</v>
      </c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</row>
    <row r="46" spans="1:36" s="1" customFormat="1" ht="31.5" customHeight="1">
      <c r="A46" s="91"/>
      <c r="B46" s="86"/>
      <c r="C46" s="56" t="s">
        <v>4</v>
      </c>
      <c r="D46" s="39">
        <v>0</v>
      </c>
      <c r="E46" s="39">
        <v>0</v>
      </c>
      <c r="F46" s="39">
        <v>0</v>
      </c>
      <c r="G46" s="39">
        <v>0</v>
      </c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</row>
    <row r="47" spans="1:36" s="1" customFormat="1" ht="34.5" customHeight="1">
      <c r="A47" s="92"/>
      <c r="B47" s="86"/>
      <c r="C47" s="31" t="s">
        <v>10</v>
      </c>
      <c r="D47" s="38">
        <f>D44+D45+D46</f>
        <v>2387022</v>
      </c>
      <c r="E47" s="38">
        <f>E44+E45+E46</f>
        <v>2686721</v>
      </c>
      <c r="F47" s="38">
        <f>F44+F45+F46</f>
        <v>2633582.7200000002</v>
      </c>
      <c r="G47" s="38">
        <f t="shared" si="2"/>
        <v>98.022188385023981</v>
      </c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</row>
    <row r="48" spans="1:36" s="1" customFormat="1" ht="24.75" customHeight="1">
      <c r="A48" s="87" t="s">
        <v>41</v>
      </c>
      <c r="B48" s="82" t="s">
        <v>11</v>
      </c>
      <c r="C48" s="56" t="s">
        <v>2</v>
      </c>
      <c r="D48" s="39">
        <v>0</v>
      </c>
      <c r="E48" s="39">
        <v>0</v>
      </c>
      <c r="F48" s="39">
        <v>0</v>
      </c>
      <c r="G48" s="39">
        <v>0</v>
      </c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</row>
    <row r="49" spans="1:36" s="1" customFormat="1" ht="24.75" customHeight="1">
      <c r="A49" s="88"/>
      <c r="B49" s="82"/>
      <c r="C49" s="56" t="s">
        <v>3</v>
      </c>
      <c r="D49" s="39">
        <v>20000</v>
      </c>
      <c r="E49" s="39">
        <v>145000</v>
      </c>
      <c r="F49" s="39">
        <v>128800</v>
      </c>
      <c r="G49" s="39">
        <f t="shared" si="2"/>
        <v>88.827586206896541</v>
      </c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</row>
    <row r="50" spans="1:36" s="1" customFormat="1" ht="30" customHeight="1">
      <c r="A50" s="88"/>
      <c r="B50" s="82"/>
      <c r="C50" s="56" t="s">
        <v>4</v>
      </c>
      <c r="D50" s="39">
        <v>0</v>
      </c>
      <c r="E50" s="39">
        <v>0</v>
      </c>
      <c r="F50" s="39">
        <v>0</v>
      </c>
      <c r="G50" s="39">
        <v>0</v>
      </c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</row>
    <row r="51" spans="1:36" s="1" customFormat="1" ht="28.5" customHeight="1">
      <c r="A51" s="89"/>
      <c r="B51" s="82"/>
      <c r="C51" s="31" t="s">
        <v>10</v>
      </c>
      <c r="D51" s="38">
        <f>D48+D49+D50</f>
        <v>20000</v>
      </c>
      <c r="E51" s="38">
        <f>E48+E49+E50</f>
        <v>145000</v>
      </c>
      <c r="F51" s="38">
        <f t="shared" ref="F51" si="5">F48+F49+F50</f>
        <v>128800</v>
      </c>
      <c r="G51" s="38">
        <f t="shared" si="2"/>
        <v>88.827586206896541</v>
      </c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</row>
    <row r="52" spans="1:36" s="1" customFormat="1" ht="28.5" customHeight="1">
      <c r="A52" s="87" t="s">
        <v>60</v>
      </c>
      <c r="B52" s="82" t="s">
        <v>11</v>
      </c>
      <c r="C52" s="56" t="s">
        <v>2</v>
      </c>
      <c r="D52" s="39">
        <v>0</v>
      </c>
      <c r="E52" s="39">
        <v>0</v>
      </c>
      <c r="F52" s="39">
        <v>0</v>
      </c>
      <c r="G52" s="39">
        <v>0</v>
      </c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</row>
    <row r="53" spans="1:36" s="1" customFormat="1" ht="28.5" customHeight="1">
      <c r="A53" s="88"/>
      <c r="B53" s="82"/>
      <c r="C53" s="56" t="s">
        <v>3</v>
      </c>
      <c r="D53" s="39">
        <v>201228</v>
      </c>
      <c r="E53" s="39">
        <v>201228</v>
      </c>
      <c r="F53" s="39">
        <v>103362</v>
      </c>
      <c r="G53" s="39">
        <f t="shared" si="2"/>
        <v>51.36561512314389</v>
      </c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</row>
    <row r="54" spans="1:36" s="1" customFormat="1" ht="29.25" customHeight="1">
      <c r="A54" s="88"/>
      <c r="B54" s="82"/>
      <c r="C54" s="56" t="s">
        <v>4</v>
      </c>
      <c r="D54" s="39">
        <v>0</v>
      </c>
      <c r="E54" s="39">
        <v>0</v>
      </c>
      <c r="F54" s="39">
        <v>0</v>
      </c>
      <c r="G54" s="39">
        <v>0</v>
      </c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</row>
    <row r="55" spans="1:36" s="1" customFormat="1" ht="28.5" customHeight="1">
      <c r="A55" s="89"/>
      <c r="B55" s="82"/>
      <c r="C55" s="31" t="s">
        <v>10</v>
      </c>
      <c r="D55" s="38">
        <f>D52+D53+D54</f>
        <v>201228</v>
      </c>
      <c r="E55" s="38">
        <f>E52+E53+E54</f>
        <v>201228</v>
      </c>
      <c r="F55" s="38">
        <v>0</v>
      </c>
      <c r="G55" s="38">
        <f t="shared" si="2"/>
        <v>0</v>
      </c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</row>
    <row r="56" spans="1:36" s="1" customFormat="1" ht="25.5" customHeight="1">
      <c r="A56" s="104" t="s">
        <v>71</v>
      </c>
      <c r="B56" s="93" t="s">
        <v>11</v>
      </c>
      <c r="C56" s="11" t="s">
        <v>2</v>
      </c>
      <c r="D56" s="49">
        <f>D60+D64</f>
        <v>6930274</v>
      </c>
      <c r="E56" s="49">
        <f t="shared" ref="E56:F56" si="6">E60+E64</f>
        <v>6930274</v>
      </c>
      <c r="F56" s="49">
        <f t="shared" si="6"/>
        <v>6900674.4000000004</v>
      </c>
      <c r="G56" s="49">
        <f t="shared" si="2"/>
        <v>99.572894231887517</v>
      </c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</row>
    <row r="57" spans="1:36" s="1" customFormat="1" ht="21.75" customHeight="1">
      <c r="A57" s="105"/>
      <c r="B57" s="93"/>
      <c r="C57" s="11" t="s">
        <v>3</v>
      </c>
      <c r="D57" s="49">
        <f>D61+D65</f>
        <v>3812633.5300000003</v>
      </c>
      <c r="E57" s="49">
        <f t="shared" ref="E57:F57" si="7">E61+E65</f>
        <v>4218036.53</v>
      </c>
      <c r="F57" s="49">
        <f t="shared" si="7"/>
        <v>4170608.3000000003</v>
      </c>
      <c r="G57" s="49">
        <f t="shared" si="2"/>
        <v>98.875585129178575</v>
      </c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</row>
    <row r="58" spans="1:36" s="1" customFormat="1" ht="33.75" customHeight="1">
      <c r="A58" s="105"/>
      <c r="B58" s="93"/>
      <c r="C58" s="11" t="s">
        <v>4</v>
      </c>
      <c r="D58" s="49">
        <f>D62+D66</f>
        <v>0</v>
      </c>
      <c r="E58" s="49">
        <f t="shared" ref="E58:F58" si="8">E62+E66</f>
        <v>0</v>
      </c>
      <c r="F58" s="49">
        <f t="shared" si="8"/>
        <v>0</v>
      </c>
      <c r="G58" s="49">
        <v>0</v>
      </c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</row>
    <row r="59" spans="1:36" s="1" customFormat="1" ht="33.75" customHeight="1">
      <c r="A59" s="106"/>
      <c r="B59" s="93"/>
      <c r="C59" s="13" t="s">
        <v>6</v>
      </c>
      <c r="D59" s="37">
        <f>D56+D57+D58</f>
        <v>10742907.530000001</v>
      </c>
      <c r="E59" s="37">
        <f>E56+E57+E58</f>
        <v>11148310.530000001</v>
      </c>
      <c r="F59" s="37">
        <f>F56+F57+F58</f>
        <v>11071282.700000001</v>
      </c>
      <c r="G59" s="37">
        <f t="shared" si="2"/>
        <v>99.309062751771052</v>
      </c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</row>
    <row r="60" spans="1:36" s="1" customFormat="1" ht="20.25" customHeight="1">
      <c r="A60" s="90" t="s">
        <v>17</v>
      </c>
      <c r="B60" s="86" t="s">
        <v>11</v>
      </c>
      <c r="C60" s="5" t="s">
        <v>2</v>
      </c>
      <c r="D60" s="35">
        <v>0</v>
      </c>
      <c r="E60" s="35">
        <v>0</v>
      </c>
      <c r="F60" s="69">
        <v>0</v>
      </c>
      <c r="G60" s="39">
        <v>0</v>
      </c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</row>
    <row r="61" spans="1:36" s="1" customFormat="1" ht="22.5" customHeight="1">
      <c r="A61" s="91"/>
      <c r="B61" s="86"/>
      <c r="C61" s="5" t="s">
        <v>3</v>
      </c>
      <c r="D61" s="48">
        <v>3291000</v>
      </c>
      <c r="E61" s="48">
        <v>3696403</v>
      </c>
      <c r="F61" s="65">
        <v>3651202.7</v>
      </c>
      <c r="G61" s="39">
        <f t="shared" si="2"/>
        <v>98.777181492385978</v>
      </c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</row>
    <row r="62" spans="1:36" s="1" customFormat="1" ht="33.75" customHeight="1">
      <c r="A62" s="91"/>
      <c r="B62" s="86"/>
      <c r="C62" s="5" t="s">
        <v>4</v>
      </c>
      <c r="D62" s="39">
        <v>0</v>
      </c>
      <c r="E62" s="39">
        <v>0</v>
      </c>
      <c r="F62" s="67">
        <v>0</v>
      </c>
      <c r="G62" s="39">
        <v>0</v>
      </c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</row>
    <row r="63" spans="1:36" s="1" customFormat="1" ht="30" customHeight="1">
      <c r="A63" s="92"/>
      <c r="B63" s="86"/>
      <c r="C63" s="4" t="s">
        <v>6</v>
      </c>
      <c r="D63" s="38">
        <f>D60+D61+D62</f>
        <v>3291000</v>
      </c>
      <c r="E63" s="38">
        <f>E60+E61+E62</f>
        <v>3696403</v>
      </c>
      <c r="F63" s="68">
        <f>F60+F61+F62</f>
        <v>3651202.7</v>
      </c>
      <c r="G63" s="38">
        <f t="shared" si="2"/>
        <v>98.777181492385978</v>
      </c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</row>
    <row r="64" spans="1:36" s="1" customFormat="1" ht="22.5" customHeight="1">
      <c r="A64" s="90" t="s">
        <v>77</v>
      </c>
      <c r="B64" s="90" t="s">
        <v>11</v>
      </c>
      <c r="C64" s="25" t="s">
        <v>2</v>
      </c>
      <c r="D64" s="39">
        <f>5437385+1492889</f>
        <v>6930274</v>
      </c>
      <c r="E64" s="39">
        <f>5437385+1492889</f>
        <v>6930274</v>
      </c>
      <c r="F64" s="65">
        <v>6900674.4000000004</v>
      </c>
      <c r="G64" s="39">
        <f t="shared" si="2"/>
        <v>99.572894231887517</v>
      </c>
      <c r="H64" s="3"/>
      <c r="I64" s="3"/>
      <c r="J64" s="3"/>
      <c r="K64" s="54"/>
      <c r="L64" s="76"/>
      <c r="M64" s="76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</row>
    <row r="65" spans="1:36" s="1" customFormat="1" ht="23.25" customHeight="1">
      <c r="A65" s="91"/>
      <c r="B65" s="91"/>
      <c r="C65" s="25" t="s">
        <v>3</v>
      </c>
      <c r="D65" s="39">
        <f>409266+112367.53</f>
        <v>521633.53</v>
      </c>
      <c r="E65" s="39">
        <f>409266+112367.53</f>
        <v>521633.53</v>
      </c>
      <c r="F65" s="67">
        <v>519405.6</v>
      </c>
      <c r="G65" s="39">
        <f t="shared" si="2"/>
        <v>99.572893636649468</v>
      </c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</row>
    <row r="66" spans="1:36" s="1" customFormat="1" ht="30.75" customHeight="1">
      <c r="A66" s="91"/>
      <c r="B66" s="91"/>
      <c r="C66" s="25" t="s">
        <v>4</v>
      </c>
      <c r="D66" s="39">
        <v>0</v>
      </c>
      <c r="E66" s="39">
        <v>0</v>
      </c>
      <c r="F66" s="39">
        <v>0</v>
      </c>
      <c r="G66" s="39">
        <v>0</v>
      </c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</row>
    <row r="67" spans="1:36" s="1" customFormat="1" ht="26.25" customHeight="1">
      <c r="A67" s="92"/>
      <c r="B67" s="92"/>
      <c r="C67" s="4" t="s">
        <v>6</v>
      </c>
      <c r="D67" s="38">
        <f>D64+D65+D66</f>
        <v>7451907.5300000003</v>
      </c>
      <c r="E67" s="38">
        <f>E64+E65+E66</f>
        <v>7451907.5300000003</v>
      </c>
      <c r="F67" s="38">
        <f>F64+F65+F66</f>
        <v>7420080</v>
      </c>
      <c r="G67" s="38">
        <f t="shared" si="2"/>
        <v>99.57289419022085</v>
      </c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</row>
    <row r="68" spans="1:36" s="12" customFormat="1" ht="22.5" customHeight="1">
      <c r="A68" s="94" t="s">
        <v>72</v>
      </c>
      <c r="B68" s="93" t="s">
        <v>11</v>
      </c>
      <c r="C68" s="11" t="s">
        <v>2</v>
      </c>
      <c r="D68" s="49">
        <f>D72+D76+D80+D84+D88+D92+D108+D96</f>
        <v>3336875</v>
      </c>
      <c r="E68" s="49">
        <f>E72+E76+E80+E84+E88+E92+E108+E96+E100+E104</f>
        <v>5791652</v>
      </c>
      <c r="F68" s="49">
        <f>F72+F76+F80+F84+F88+F92+F108+F96+F100+F104</f>
        <v>5213419.3999999994</v>
      </c>
      <c r="G68" s="49">
        <f t="shared" si="2"/>
        <v>90.016102486820685</v>
      </c>
    </row>
    <row r="69" spans="1:36" s="12" customFormat="1" ht="18" customHeight="1">
      <c r="A69" s="95"/>
      <c r="B69" s="93"/>
      <c r="C69" s="11" t="s">
        <v>3</v>
      </c>
      <c r="D69" s="49">
        <f>D73+D77+D81+D85+D89+D93+D109+D97</f>
        <v>6026259</v>
      </c>
      <c r="E69" s="49">
        <f>E73+E77+E81+E85+E89+E93+E109+E97+E101+E105</f>
        <v>9199355.870000001</v>
      </c>
      <c r="F69" s="49">
        <f>F73+F77+F81+F85+F89+F93+F109+F97+F101+F105</f>
        <v>6723494.4299999997</v>
      </c>
      <c r="G69" s="49">
        <f t="shared" si="2"/>
        <v>73.086578288877519</v>
      </c>
    </row>
    <row r="70" spans="1:36" s="12" customFormat="1" ht="35.25" customHeight="1">
      <c r="A70" s="95"/>
      <c r="B70" s="93"/>
      <c r="C70" s="11" t="s">
        <v>4</v>
      </c>
      <c r="D70" s="49">
        <f>D74+D78+D86+D82+D90+D94+D110</f>
        <v>0</v>
      </c>
      <c r="E70" s="49">
        <f>E74+E78+E86+E82+E90+E94+E110+E102</f>
        <v>85000</v>
      </c>
      <c r="F70" s="49">
        <f>F74+F78+F86+F82+F90+F94+F110+F102</f>
        <v>63116.27</v>
      </c>
      <c r="G70" s="49">
        <v>0</v>
      </c>
    </row>
    <row r="71" spans="1:36" s="12" customFormat="1" ht="29.25" customHeight="1">
      <c r="A71" s="96"/>
      <c r="B71" s="93"/>
      <c r="C71" s="13" t="s">
        <v>6</v>
      </c>
      <c r="D71" s="37">
        <f>D68+D69+D70</f>
        <v>9363134</v>
      </c>
      <c r="E71" s="37">
        <f>E68+E69+E70</f>
        <v>15076007.870000001</v>
      </c>
      <c r="F71" s="37">
        <f>F68+F69+F70</f>
        <v>12000030.099999998</v>
      </c>
      <c r="G71" s="37">
        <f t="shared" si="2"/>
        <v>79.596868106437242</v>
      </c>
    </row>
    <row r="72" spans="1:36" s="12" customFormat="1" ht="24" customHeight="1">
      <c r="A72" s="90" t="s">
        <v>55</v>
      </c>
      <c r="B72" s="86" t="s">
        <v>11</v>
      </c>
      <c r="C72" s="34" t="s">
        <v>2</v>
      </c>
      <c r="D72" s="39">
        <v>3336875</v>
      </c>
      <c r="E72" s="39">
        <v>3206016.54</v>
      </c>
      <c r="F72" s="39">
        <v>3206016.54</v>
      </c>
      <c r="G72" s="39">
        <f t="shared" si="2"/>
        <v>100</v>
      </c>
    </row>
    <row r="73" spans="1:36" s="12" customFormat="1" ht="21.75" customHeight="1">
      <c r="A73" s="91"/>
      <c r="B73" s="86"/>
      <c r="C73" s="34" t="s">
        <v>3</v>
      </c>
      <c r="D73" s="39">
        <v>175625</v>
      </c>
      <c r="E73" s="39">
        <v>168737.71</v>
      </c>
      <c r="F73" s="39">
        <v>168737.71</v>
      </c>
      <c r="G73" s="39">
        <f t="shared" ref="G73:G144" si="9">F73/E73*100</f>
        <v>100</v>
      </c>
    </row>
    <row r="74" spans="1:36" s="12" customFormat="1" ht="18.75" customHeight="1">
      <c r="A74" s="91"/>
      <c r="B74" s="86"/>
      <c r="C74" s="34" t="s">
        <v>4</v>
      </c>
      <c r="D74" s="39">
        <v>0</v>
      </c>
      <c r="E74" s="39">
        <v>0</v>
      </c>
      <c r="F74" s="39">
        <v>0</v>
      </c>
      <c r="G74" s="39">
        <v>0</v>
      </c>
    </row>
    <row r="75" spans="1:36" s="12" customFormat="1" ht="29.25" customHeight="1">
      <c r="A75" s="92"/>
      <c r="B75" s="86"/>
      <c r="C75" s="4" t="s">
        <v>6</v>
      </c>
      <c r="D75" s="38">
        <f>D72+D73+D74</f>
        <v>3512500</v>
      </c>
      <c r="E75" s="38">
        <f>E72+E73+E74</f>
        <v>3374754.25</v>
      </c>
      <c r="F75" s="38">
        <f>F72+F73+F74</f>
        <v>3374754.25</v>
      </c>
      <c r="G75" s="38">
        <f t="shared" si="9"/>
        <v>100</v>
      </c>
    </row>
    <row r="76" spans="1:36" ht="18.75" customHeight="1">
      <c r="A76" s="90" t="s">
        <v>21</v>
      </c>
      <c r="B76" s="86" t="s">
        <v>11</v>
      </c>
      <c r="C76" s="5" t="s">
        <v>2</v>
      </c>
      <c r="D76" s="39">
        <v>0</v>
      </c>
      <c r="E76" s="39">
        <v>0</v>
      </c>
      <c r="F76" s="39">
        <v>0</v>
      </c>
      <c r="G76" s="39">
        <v>0</v>
      </c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</row>
    <row r="77" spans="1:36" ht="21" customHeight="1">
      <c r="A77" s="91"/>
      <c r="B77" s="86"/>
      <c r="C77" s="5" t="s">
        <v>3</v>
      </c>
      <c r="D77" s="48">
        <v>2851000</v>
      </c>
      <c r="E77" s="47">
        <v>2913778</v>
      </c>
      <c r="F77" s="65">
        <v>2694414.48</v>
      </c>
      <c r="G77" s="39">
        <f t="shared" si="9"/>
        <v>92.471508810897745</v>
      </c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</row>
    <row r="78" spans="1:36" ht="29.25" customHeight="1">
      <c r="A78" s="91"/>
      <c r="B78" s="86"/>
      <c r="C78" s="5" t="s">
        <v>4</v>
      </c>
      <c r="D78" s="39">
        <v>0</v>
      </c>
      <c r="E78" s="39">
        <v>0</v>
      </c>
      <c r="F78" s="67">
        <v>0</v>
      </c>
      <c r="G78" s="39">
        <v>0</v>
      </c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</row>
    <row r="79" spans="1:36" ht="29.25" customHeight="1">
      <c r="A79" s="92"/>
      <c r="B79" s="86"/>
      <c r="C79" s="4" t="s">
        <v>6</v>
      </c>
      <c r="D79" s="38">
        <f>D76+D77+D78</f>
        <v>2851000</v>
      </c>
      <c r="E79" s="38">
        <f>E76+E77+E78</f>
        <v>2913778</v>
      </c>
      <c r="F79" s="68">
        <f>F76+F77+F78</f>
        <v>2694414.48</v>
      </c>
      <c r="G79" s="38">
        <f t="shared" si="9"/>
        <v>92.471508810897745</v>
      </c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</row>
    <row r="80" spans="1:36" ht="24.75" customHeight="1">
      <c r="A80" s="87" t="s">
        <v>22</v>
      </c>
      <c r="B80" s="86" t="s">
        <v>11</v>
      </c>
      <c r="C80" s="5" t="s">
        <v>2</v>
      </c>
      <c r="D80" s="39">
        <v>0</v>
      </c>
      <c r="E80" s="39">
        <v>0</v>
      </c>
      <c r="F80" s="67">
        <v>0</v>
      </c>
      <c r="G80" s="39">
        <v>0</v>
      </c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</row>
    <row r="81" spans="1:36" ht="24" customHeight="1">
      <c r="A81" s="88"/>
      <c r="B81" s="86"/>
      <c r="C81" s="5" t="s">
        <v>3</v>
      </c>
      <c r="D81" s="48">
        <v>821800</v>
      </c>
      <c r="E81" s="48">
        <v>821800</v>
      </c>
      <c r="F81" s="65">
        <v>753877.27</v>
      </c>
      <c r="G81" s="39">
        <f t="shared" si="9"/>
        <v>91.734883183256272</v>
      </c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</row>
    <row r="82" spans="1:36" ht="33" customHeight="1">
      <c r="A82" s="88"/>
      <c r="B82" s="86"/>
      <c r="C82" s="5" t="s">
        <v>4</v>
      </c>
      <c r="D82" s="39">
        <v>0</v>
      </c>
      <c r="E82" s="39">
        <v>0</v>
      </c>
      <c r="F82" s="67">
        <v>0</v>
      </c>
      <c r="G82" s="39">
        <v>0</v>
      </c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</row>
    <row r="83" spans="1:36" ht="29.25" customHeight="1">
      <c r="A83" s="89"/>
      <c r="B83" s="86"/>
      <c r="C83" s="4" t="s">
        <v>6</v>
      </c>
      <c r="D83" s="38">
        <f>D80+D81+D82</f>
        <v>821800</v>
      </c>
      <c r="E83" s="38">
        <f>E80+E81+E82</f>
        <v>821800</v>
      </c>
      <c r="F83" s="68">
        <f>F80+F81+F82</f>
        <v>753877.27</v>
      </c>
      <c r="G83" s="38">
        <f t="shared" si="9"/>
        <v>91.734883183256272</v>
      </c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</row>
    <row r="84" spans="1:36" ht="20.25" customHeight="1">
      <c r="A84" s="90" t="s">
        <v>23</v>
      </c>
      <c r="B84" s="86" t="s">
        <v>11</v>
      </c>
      <c r="C84" s="5" t="s">
        <v>2</v>
      </c>
      <c r="D84" s="39">
        <v>0</v>
      </c>
      <c r="E84" s="39">
        <v>0</v>
      </c>
      <c r="F84" s="67">
        <v>0</v>
      </c>
      <c r="G84" s="39">
        <v>0</v>
      </c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</row>
    <row r="85" spans="1:36" ht="20.25" customHeight="1">
      <c r="A85" s="91"/>
      <c r="B85" s="86"/>
      <c r="C85" s="5" t="s">
        <v>3</v>
      </c>
      <c r="D85" s="48">
        <v>300000</v>
      </c>
      <c r="E85" s="48">
        <v>300000</v>
      </c>
      <c r="F85" s="65">
        <v>300000</v>
      </c>
      <c r="G85" s="39">
        <f t="shared" si="9"/>
        <v>100</v>
      </c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</row>
    <row r="86" spans="1:36" ht="32.25" customHeight="1">
      <c r="A86" s="91"/>
      <c r="B86" s="86"/>
      <c r="C86" s="5" t="s">
        <v>4</v>
      </c>
      <c r="D86" s="39">
        <v>0</v>
      </c>
      <c r="E86" s="39">
        <v>0</v>
      </c>
      <c r="F86" s="39">
        <v>0</v>
      </c>
      <c r="G86" s="39">
        <v>0</v>
      </c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</row>
    <row r="87" spans="1:36" ht="29.25" customHeight="1">
      <c r="A87" s="92"/>
      <c r="B87" s="86"/>
      <c r="C87" s="4" t="s">
        <v>6</v>
      </c>
      <c r="D87" s="38">
        <f>D84+D85+D86</f>
        <v>300000</v>
      </c>
      <c r="E87" s="38">
        <f>E84+E85+E86</f>
        <v>300000</v>
      </c>
      <c r="F87" s="38">
        <f>F84+F85+F86</f>
        <v>300000</v>
      </c>
      <c r="G87" s="38">
        <f t="shared" si="9"/>
        <v>100</v>
      </c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</row>
    <row r="88" spans="1:36" ht="27" customHeight="1">
      <c r="A88" s="87" t="s">
        <v>40</v>
      </c>
      <c r="B88" s="86" t="s">
        <v>11</v>
      </c>
      <c r="C88" s="5" t="s">
        <v>2</v>
      </c>
      <c r="D88" s="39">
        <v>0</v>
      </c>
      <c r="E88" s="39">
        <v>0</v>
      </c>
      <c r="F88" s="39">
        <v>0</v>
      </c>
      <c r="G88" s="39">
        <v>0</v>
      </c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</row>
    <row r="89" spans="1:36" ht="25.5" customHeight="1">
      <c r="A89" s="88"/>
      <c r="B89" s="86"/>
      <c r="C89" s="5" t="s">
        <v>3</v>
      </c>
      <c r="D89" s="48">
        <v>67834</v>
      </c>
      <c r="E89" s="48">
        <v>2235517.77</v>
      </c>
      <c r="F89" s="65">
        <v>168150.79</v>
      </c>
      <c r="G89" s="39">
        <f t="shared" si="9"/>
        <v>7.5217827501321981</v>
      </c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</row>
    <row r="90" spans="1:36" ht="30" customHeight="1">
      <c r="A90" s="88"/>
      <c r="B90" s="86"/>
      <c r="C90" s="5" t="s">
        <v>4</v>
      </c>
      <c r="D90" s="39">
        <v>0</v>
      </c>
      <c r="E90" s="39">
        <v>0</v>
      </c>
      <c r="F90" s="67">
        <v>0</v>
      </c>
      <c r="G90" s="39">
        <v>0</v>
      </c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</row>
    <row r="91" spans="1:36" ht="29.25" customHeight="1">
      <c r="A91" s="89"/>
      <c r="B91" s="86"/>
      <c r="C91" s="4" t="s">
        <v>6</v>
      </c>
      <c r="D91" s="38">
        <f>D88+D89+D90</f>
        <v>67834</v>
      </c>
      <c r="E91" s="38">
        <f>E88+E89+E90</f>
        <v>2235517.77</v>
      </c>
      <c r="F91" s="68">
        <f>F88+F89+F90</f>
        <v>168150.79</v>
      </c>
      <c r="G91" s="38">
        <f t="shared" si="9"/>
        <v>7.5217827501321981</v>
      </c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</row>
    <row r="92" spans="1:36" ht="24" customHeight="1">
      <c r="A92" s="118" t="s">
        <v>78</v>
      </c>
      <c r="B92" s="86" t="s">
        <v>45</v>
      </c>
      <c r="C92" s="5" t="s">
        <v>2</v>
      </c>
      <c r="D92" s="39">
        <v>0</v>
      </c>
      <c r="E92" s="39">
        <v>0</v>
      </c>
      <c r="F92" s="67">
        <v>0</v>
      </c>
      <c r="G92" s="39">
        <v>0</v>
      </c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</row>
    <row r="93" spans="1:36" ht="21.75" customHeight="1">
      <c r="A93" s="119"/>
      <c r="B93" s="86"/>
      <c r="C93" s="5" t="s">
        <v>3</v>
      </c>
      <c r="D93" s="48">
        <v>1300000</v>
      </c>
      <c r="E93" s="47">
        <v>1300000</v>
      </c>
      <c r="F93" s="65">
        <v>1300000</v>
      </c>
      <c r="G93" s="39">
        <f t="shared" si="9"/>
        <v>100</v>
      </c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</row>
    <row r="94" spans="1:36" ht="30" customHeight="1">
      <c r="A94" s="119"/>
      <c r="B94" s="86"/>
      <c r="C94" s="5" t="s">
        <v>4</v>
      </c>
      <c r="D94" s="39">
        <v>0</v>
      </c>
      <c r="E94" s="39">
        <v>0</v>
      </c>
      <c r="F94" s="39">
        <v>0</v>
      </c>
      <c r="G94" s="39">
        <v>0</v>
      </c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</row>
    <row r="95" spans="1:36" ht="29.25" customHeight="1">
      <c r="A95" s="120"/>
      <c r="B95" s="86"/>
      <c r="C95" s="4" t="s">
        <v>6</v>
      </c>
      <c r="D95" s="38">
        <f>D92+D93+D94</f>
        <v>1300000</v>
      </c>
      <c r="E95" s="38">
        <f>E92+E93+E94</f>
        <v>1300000</v>
      </c>
      <c r="F95" s="38">
        <f>F92+F93+F94</f>
        <v>1300000</v>
      </c>
      <c r="G95" s="38">
        <f t="shared" si="9"/>
        <v>100</v>
      </c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</row>
    <row r="96" spans="1:36" ht="29.25" customHeight="1">
      <c r="A96" s="87" t="s">
        <v>43</v>
      </c>
      <c r="B96" s="82" t="s">
        <v>11</v>
      </c>
      <c r="C96" s="30" t="s">
        <v>2</v>
      </c>
      <c r="D96" s="39">
        <v>0</v>
      </c>
      <c r="E96" s="39">
        <v>0</v>
      </c>
      <c r="F96" s="39">
        <v>0</v>
      </c>
      <c r="G96" s="39">
        <v>0</v>
      </c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</row>
    <row r="97" spans="1:36" ht="27" customHeight="1">
      <c r="A97" s="88"/>
      <c r="B97" s="82"/>
      <c r="C97" s="30" t="s">
        <v>3</v>
      </c>
      <c r="D97" s="39">
        <v>280000</v>
      </c>
      <c r="E97" s="39">
        <v>255040</v>
      </c>
      <c r="F97" s="39">
        <v>177354.67</v>
      </c>
      <c r="G97" s="39">
        <f t="shared" si="9"/>
        <v>69.539942754077799</v>
      </c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</row>
    <row r="98" spans="1:36" ht="29.25" customHeight="1">
      <c r="A98" s="88"/>
      <c r="B98" s="82"/>
      <c r="C98" s="30" t="s">
        <v>4</v>
      </c>
      <c r="D98" s="39">
        <v>0</v>
      </c>
      <c r="E98" s="39">
        <v>0</v>
      </c>
      <c r="F98" s="39">
        <v>0</v>
      </c>
      <c r="G98" s="39">
        <v>0</v>
      </c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</row>
    <row r="99" spans="1:36" ht="29.25" customHeight="1">
      <c r="A99" s="89"/>
      <c r="B99" s="82"/>
      <c r="C99" s="31" t="s">
        <v>6</v>
      </c>
      <c r="D99" s="38">
        <f>D96+D97+D98</f>
        <v>280000</v>
      </c>
      <c r="E99" s="38">
        <f>E96+E97+E98</f>
        <v>255040</v>
      </c>
      <c r="F99" s="38">
        <f t="shared" ref="F99" si="10">F96+F97+F98</f>
        <v>177354.67</v>
      </c>
      <c r="G99" s="38">
        <f t="shared" si="9"/>
        <v>69.539942754077799</v>
      </c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</row>
    <row r="100" spans="1:36" ht="29.25" customHeight="1">
      <c r="A100" s="87" t="s">
        <v>95</v>
      </c>
      <c r="B100" s="82" t="s">
        <v>11</v>
      </c>
      <c r="C100" s="80" t="s">
        <v>2</v>
      </c>
      <c r="D100" s="39">
        <v>0</v>
      </c>
      <c r="E100" s="39">
        <v>2245950</v>
      </c>
      <c r="F100" s="39">
        <v>1667717.4</v>
      </c>
      <c r="G100" s="38">
        <f t="shared" si="9"/>
        <v>74.254431309690773</v>
      </c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</row>
    <row r="101" spans="1:36" ht="29.25" customHeight="1">
      <c r="A101" s="88"/>
      <c r="B101" s="82"/>
      <c r="C101" s="80" t="s">
        <v>3</v>
      </c>
      <c r="D101" s="39">
        <v>0</v>
      </c>
      <c r="E101" s="39">
        <v>169050</v>
      </c>
      <c r="F101" s="39">
        <v>125527.12</v>
      </c>
      <c r="G101" s="38">
        <f t="shared" si="9"/>
        <v>74.254433599526763</v>
      </c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</row>
    <row r="102" spans="1:36" ht="29.25" customHeight="1">
      <c r="A102" s="88"/>
      <c r="B102" s="82"/>
      <c r="C102" s="80" t="s">
        <v>4</v>
      </c>
      <c r="D102" s="39">
        <v>0</v>
      </c>
      <c r="E102" s="39">
        <v>85000</v>
      </c>
      <c r="F102" s="39">
        <v>63116.27</v>
      </c>
      <c r="G102" s="38">
        <f t="shared" si="9"/>
        <v>74.254435294117641</v>
      </c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</row>
    <row r="103" spans="1:36" ht="29.25" customHeight="1">
      <c r="A103" s="89"/>
      <c r="B103" s="82"/>
      <c r="C103" s="31" t="s">
        <v>6</v>
      </c>
      <c r="D103" s="38">
        <f>D100+D101+D102</f>
        <v>0</v>
      </c>
      <c r="E103" s="38">
        <f>E100+E101+E102</f>
        <v>2500000</v>
      </c>
      <c r="F103" s="38">
        <f t="shared" ref="F103" si="11">F100+F101+F102</f>
        <v>1856360.79</v>
      </c>
      <c r="G103" s="38">
        <f t="shared" si="9"/>
        <v>74.254431600000004</v>
      </c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</row>
    <row r="104" spans="1:36" ht="29.25" customHeight="1">
      <c r="A104" s="90" t="s">
        <v>96</v>
      </c>
      <c r="B104" s="82" t="s">
        <v>11</v>
      </c>
      <c r="C104" s="80" t="s">
        <v>2</v>
      </c>
      <c r="D104" s="39">
        <v>0</v>
      </c>
      <c r="E104" s="39">
        <v>339685.46</v>
      </c>
      <c r="F104" s="39">
        <v>339685.46</v>
      </c>
      <c r="G104" s="39">
        <v>0</v>
      </c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</row>
    <row r="105" spans="1:36" ht="29.25" customHeight="1">
      <c r="A105" s="91"/>
      <c r="B105" s="82"/>
      <c r="C105" s="80" t="s">
        <v>3</v>
      </c>
      <c r="D105" s="39">
        <v>0</v>
      </c>
      <c r="E105" s="39">
        <v>0</v>
      </c>
      <c r="F105" s="39">
        <v>0</v>
      </c>
      <c r="G105" s="39">
        <v>0</v>
      </c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</row>
    <row r="106" spans="1:36" ht="29.25" customHeight="1">
      <c r="A106" s="91"/>
      <c r="B106" s="82"/>
      <c r="C106" s="80" t="s">
        <v>4</v>
      </c>
      <c r="D106" s="39">
        <v>0</v>
      </c>
      <c r="E106" s="39">
        <v>0</v>
      </c>
      <c r="F106" s="39">
        <v>0</v>
      </c>
      <c r="G106" s="39">
        <v>0</v>
      </c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</row>
    <row r="107" spans="1:36" ht="29.25" customHeight="1">
      <c r="A107" s="92"/>
      <c r="B107" s="82"/>
      <c r="C107" s="31" t="s">
        <v>6</v>
      </c>
      <c r="D107" s="38">
        <f>D104+D105+D106</f>
        <v>0</v>
      </c>
      <c r="E107" s="38">
        <f>E104+E105+E106</f>
        <v>339685.46</v>
      </c>
      <c r="F107" s="38">
        <f t="shared" ref="F107" si="12">F104+F105+F106</f>
        <v>339685.46</v>
      </c>
      <c r="G107" s="38">
        <f t="shared" si="9"/>
        <v>100</v>
      </c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</row>
    <row r="108" spans="1:36" ht="29.25" customHeight="1">
      <c r="A108" s="90" t="s">
        <v>83</v>
      </c>
      <c r="B108" s="86" t="s">
        <v>11</v>
      </c>
      <c r="C108" s="5" t="s">
        <v>2</v>
      </c>
      <c r="D108" s="39">
        <v>0</v>
      </c>
      <c r="E108" s="39">
        <v>0</v>
      </c>
      <c r="F108" s="39">
        <v>0</v>
      </c>
      <c r="G108" s="39">
        <v>0</v>
      </c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</row>
    <row r="109" spans="1:36" ht="27" customHeight="1">
      <c r="A109" s="91"/>
      <c r="B109" s="86"/>
      <c r="C109" s="5" t="s">
        <v>3</v>
      </c>
      <c r="D109" s="39">
        <v>230000</v>
      </c>
      <c r="E109" s="39">
        <v>1035432.39</v>
      </c>
      <c r="F109" s="39">
        <v>1035432.39</v>
      </c>
      <c r="G109" s="39">
        <f t="shared" si="9"/>
        <v>100</v>
      </c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</row>
    <row r="110" spans="1:36" ht="31.5" customHeight="1">
      <c r="A110" s="91"/>
      <c r="B110" s="86"/>
      <c r="C110" s="5" t="s">
        <v>4</v>
      </c>
      <c r="D110" s="39">
        <v>0</v>
      </c>
      <c r="E110" s="39">
        <v>0</v>
      </c>
      <c r="F110" s="39">
        <v>0</v>
      </c>
      <c r="G110" s="39">
        <v>0</v>
      </c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 t="s">
        <v>39</v>
      </c>
      <c r="AE110" s="3"/>
      <c r="AF110" s="3"/>
      <c r="AG110" s="3"/>
      <c r="AH110" s="3"/>
      <c r="AI110" s="3"/>
      <c r="AJ110" s="3"/>
    </row>
    <row r="111" spans="1:36" ht="29.25" customHeight="1">
      <c r="A111" s="92"/>
      <c r="B111" s="86"/>
      <c r="C111" s="4" t="s">
        <v>6</v>
      </c>
      <c r="D111" s="38">
        <f>D108+D109+D110</f>
        <v>230000</v>
      </c>
      <c r="E111" s="38">
        <f>E108+E109+E110</f>
        <v>1035432.39</v>
      </c>
      <c r="F111" s="38">
        <f>F108+F109+F110</f>
        <v>1035432.39</v>
      </c>
      <c r="G111" s="38">
        <f t="shared" si="9"/>
        <v>100</v>
      </c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</row>
    <row r="112" spans="1:36" s="22" customFormat="1" ht="18.75" customHeight="1">
      <c r="A112" s="83" t="s">
        <v>73</v>
      </c>
      <c r="B112" s="83" t="s">
        <v>38</v>
      </c>
      <c r="C112" s="20" t="s">
        <v>2</v>
      </c>
      <c r="D112" s="52">
        <f>D124+D128+D132+D136+D140+D148+D156+D160+D152+D164+D168+D172+D116+D120+D144</f>
        <v>107630061.84999999</v>
      </c>
      <c r="E112" s="52">
        <f>E124+E128+E132+E136+E140+E148+E156+E160+E152+E164+E168+E172+E116+E120+E144+E176</f>
        <v>121347812.22</v>
      </c>
      <c r="F112" s="52">
        <f>F124+F128+F132+F136+F140+F148+F156+F160+F152+F164+F168+F172+F116+F120+F144+F176</f>
        <v>119410474.67</v>
      </c>
      <c r="G112" s="49">
        <f t="shared" si="9"/>
        <v>98.403483742675419</v>
      </c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21"/>
      <c r="AJ112" s="21"/>
    </row>
    <row r="113" spans="1:36" s="22" customFormat="1" ht="18.75" customHeight="1">
      <c r="A113" s="84"/>
      <c r="B113" s="84"/>
      <c r="C113" s="20" t="s">
        <v>3</v>
      </c>
      <c r="D113" s="52">
        <f>D125+D129+D133+D137+D141+D149+D157+D161+D153+D165+D169+D173+D117+D121+D145</f>
        <v>64868905.959999993</v>
      </c>
      <c r="E113" s="52">
        <f>E125+E129+E133+E137+E141+E149+E157+E161+E153+E165+E169+E173+E117+E121+E145+E177+E181</f>
        <v>69651234.689999998</v>
      </c>
      <c r="F113" s="52">
        <f>F125+F129+F133+F137+F141+F149+F157+F161+F153+F165+F169+F173+F117+F121+F145+F177+F181</f>
        <v>68788300.450000003</v>
      </c>
      <c r="G113" s="49">
        <f t="shared" si="9"/>
        <v>98.761063972748374</v>
      </c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</row>
    <row r="114" spans="1:36" s="22" customFormat="1" ht="33" customHeight="1">
      <c r="A114" s="84"/>
      <c r="B114" s="84"/>
      <c r="C114" s="20" t="s">
        <v>4</v>
      </c>
      <c r="D114" s="52">
        <f>D126+D134+D138+D142+D150+D158+D162</f>
        <v>0</v>
      </c>
      <c r="E114" s="52">
        <f>E126+E134+E138+E142+E150+E158+E162</f>
        <v>0</v>
      </c>
      <c r="F114" s="52">
        <f>F126+F134+F138+F142+F150+F158+F162</f>
        <v>0</v>
      </c>
      <c r="G114" s="49">
        <v>0</v>
      </c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</row>
    <row r="115" spans="1:36" s="22" customFormat="1" ht="60" customHeight="1">
      <c r="A115" s="85"/>
      <c r="B115" s="85"/>
      <c r="C115" s="26" t="s">
        <v>6</v>
      </c>
      <c r="D115" s="40">
        <f>D112+D113+D114</f>
        <v>172498967.81</v>
      </c>
      <c r="E115" s="40">
        <f t="shared" ref="E115:F115" si="13">E112+E113+E114</f>
        <v>190999046.91</v>
      </c>
      <c r="F115" s="40">
        <f t="shared" si="13"/>
        <v>188198775.12</v>
      </c>
      <c r="G115" s="37">
        <f t="shared" si="9"/>
        <v>98.533881799253436</v>
      </c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</row>
    <row r="116" spans="1:36" s="22" customFormat="1" ht="21.75" customHeight="1">
      <c r="A116" s="90" t="s">
        <v>80</v>
      </c>
      <c r="B116" s="90" t="s">
        <v>38</v>
      </c>
      <c r="C116" s="45" t="s">
        <v>2</v>
      </c>
      <c r="D116" s="39">
        <v>56000</v>
      </c>
      <c r="E116" s="39">
        <v>56000</v>
      </c>
      <c r="F116" s="39">
        <v>56000</v>
      </c>
      <c r="G116" s="39">
        <f t="shared" si="9"/>
        <v>100</v>
      </c>
      <c r="H116" s="21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</row>
    <row r="117" spans="1:36" s="22" customFormat="1" ht="20.25" customHeight="1">
      <c r="A117" s="91"/>
      <c r="B117" s="91"/>
      <c r="C117" s="45" t="s">
        <v>3</v>
      </c>
      <c r="D117" s="39">
        <v>4215.0600000000004</v>
      </c>
      <c r="E117" s="39">
        <v>4215.0600000000004</v>
      </c>
      <c r="F117" s="39">
        <v>4215.0600000000004</v>
      </c>
      <c r="G117" s="39">
        <f t="shared" si="9"/>
        <v>100</v>
      </c>
      <c r="H117" s="21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</row>
    <row r="118" spans="1:36" s="22" customFormat="1" ht="32.25" customHeight="1">
      <c r="A118" s="91"/>
      <c r="B118" s="91"/>
      <c r="C118" s="45" t="s">
        <v>4</v>
      </c>
      <c r="D118" s="39">
        <v>0</v>
      </c>
      <c r="E118" s="39">
        <v>0</v>
      </c>
      <c r="F118" s="39">
        <v>0</v>
      </c>
      <c r="G118" s="39">
        <v>0</v>
      </c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</row>
    <row r="119" spans="1:36" s="22" customFormat="1" ht="66.75" customHeight="1">
      <c r="A119" s="92"/>
      <c r="B119" s="92"/>
      <c r="C119" s="4" t="s">
        <v>6</v>
      </c>
      <c r="D119" s="38">
        <f>D116+D117+D118</f>
        <v>60215.06</v>
      </c>
      <c r="E119" s="38">
        <f>E116+E117+E118</f>
        <v>60215.06</v>
      </c>
      <c r="F119" s="38">
        <f>F116+F117+F118</f>
        <v>60215.06</v>
      </c>
      <c r="G119" s="38">
        <f t="shared" si="9"/>
        <v>100</v>
      </c>
      <c r="H119" s="21"/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  <c r="AJ119" s="21"/>
    </row>
    <row r="120" spans="1:36" s="22" customFormat="1" ht="20.25" customHeight="1">
      <c r="A120" s="90" t="s">
        <v>65</v>
      </c>
      <c r="B120" s="90" t="s">
        <v>38</v>
      </c>
      <c r="C120" s="45" t="s">
        <v>2</v>
      </c>
      <c r="D120" s="39">
        <v>162337.66</v>
      </c>
      <c r="E120" s="39">
        <v>162337.66</v>
      </c>
      <c r="F120" s="39">
        <v>162337.66</v>
      </c>
      <c r="G120" s="39">
        <f t="shared" si="9"/>
        <v>100</v>
      </c>
      <c r="H120" s="21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  <c r="AI120" s="21"/>
      <c r="AJ120" s="21"/>
    </row>
    <row r="121" spans="1:36" s="22" customFormat="1" ht="20.25" customHeight="1">
      <c r="A121" s="91"/>
      <c r="B121" s="91"/>
      <c r="C121" s="45" t="s">
        <v>3</v>
      </c>
      <c r="D121" s="39">
        <v>12218.97</v>
      </c>
      <c r="E121" s="39">
        <v>12218.97</v>
      </c>
      <c r="F121" s="39">
        <v>12218.97</v>
      </c>
      <c r="G121" s="39">
        <f t="shared" si="9"/>
        <v>100</v>
      </c>
      <c r="H121" s="21"/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1"/>
      <c r="AI121" s="21"/>
      <c r="AJ121" s="21"/>
    </row>
    <row r="122" spans="1:36" s="22" customFormat="1" ht="18.75" customHeight="1">
      <c r="A122" s="91"/>
      <c r="B122" s="91"/>
      <c r="C122" s="45" t="s">
        <v>4</v>
      </c>
      <c r="D122" s="39">
        <v>0</v>
      </c>
      <c r="E122" s="39">
        <v>0</v>
      </c>
      <c r="F122" s="39">
        <v>0</v>
      </c>
      <c r="G122" s="39">
        <v>0</v>
      </c>
      <c r="H122" s="21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1"/>
      <c r="AI122" s="21"/>
      <c r="AJ122" s="21"/>
    </row>
    <row r="123" spans="1:36" s="22" customFormat="1" ht="68.45" customHeight="1">
      <c r="A123" s="92"/>
      <c r="B123" s="92"/>
      <c r="C123" s="4" t="s">
        <v>6</v>
      </c>
      <c r="D123" s="38">
        <f>D120+D121+D122</f>
        <v>174556.63</v>
      </c>
      <c r="E123" s="39">
        <f>E120+E121+E122</f>
        <v>174556.63</v>
      </c>
      <c r="F123" s="38">
        <f>F120+F121+F122</f>
        <v>174556.63</v>
      </c>
      <c r="G123" s="38">
        <f t="shared" si="9"/>
        <v>100</v>
      </c>
      <c r="H123" s="21"/>
      <c r="I123" s="21"/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1"/>
      <c r="AI123" s="21"/>
      <c r="AJ123" s="21"/>
    </row>
    <row r="124" spans="1:36" ht="22.5" customHeight="1">
      <c r="A124" s="87" t="s">
        <v>31</v>
      </c>
      <c r="B124" s="87" t="s">
        <v>38</v>
      </c>
      <c r="C124" s="63" t="s">
        <v>2</v>
      </c>
      <c r="D124" s="46">
        <v>37620850</v>
      </c>
      <c r="E124" s="46">
        <v>42991556</v>
      </c>
      <c r="F124" s="70">
        <v>42991556</v>
      </c>
      <c r="G124" s="39">
        <f t="shared" si="9"/>
        <v>100</v>
      </c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</row>
    <row r="125" spans="1:36" ht="23.25" customHeight="1">
      <c r="A125" s="88"/>
      <c r="B125" s="88"/>
      <c r="C125" s="63" t="s">
        <v>3</v>
      </c>
      <c r="D125" s="47">
        <v>11025720</v>
      </c>
      <c r="E125" s="47">
        <v>12607295.810000001</v>
      </c>
      <c r="F125" s="66">
        <v>12466621.35</v>
      </c>
      <c r="G125" s="39">
        <f t="shared" si="9"/>
        <v>98.884182126603079</v>
      </c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</row>
    <row r="126" spans="1:36" ht="33" customHeight="1">
      <c r="A126" s="88"/>
      <c r="B126" s="88"/>
      <c r="C126" s="63" t="s">
        <v>4</v>
      </c>
      <c r="D126" s="39">
        <v>0</v>
      </c>
      <c r="E126" s="39">
        <v>0</v>
      </c>
      <c r="F126" s="39">
        <v>0</v>
      </c>
      <c r="G126" s="39">
        <v>0</v>
      </c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</row>
    <row r="127" spans="1:36" ht="29.25" customHeight="1">
      <c r="A127" s="89"/>
      <c r="B127" s="89"/>
      <c r="C127" s="31" t="s">
        <v>6</v>
      </c>
      <c r="D127" s="38">
        <f>D124+D125+D126</f>
        <v>48646570</v>
      </c>
      <c r="E127" s="38">
        <f>E124+E125+E126</f>
        <v>55598851.810000002</v>
      </c>
      <c r="F127" s="38">
        <f>F124+F125+F126</f>
        <v>55458177.350000001</v>
      </c>
      <c r="G127" s="38">
        <f t="shared" si="9"/>
        <v>99.746983156269607</v>
      </c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</row>
    <row r="128" spans="1:36" ht="29.25" customHeight="1">
      <c r="A128" s="87" t="s">
        <v>63</v>
      </c>
      <c r="B128" s="87" t="s">
        <v>38</v>
      </c>
      <c r="C128" s="63" t="s">
        <v>2</v>
      </c>
      <c r="D128" s="39">
        <v>7019704</v>
      </c>
      <c r="E128" s="39">
        <v>4472480.57</v>
      </c>
      <c r="F128" s="39">
        <v>4327432.57</v>
      </c>
      <c r="G128" s="39">
        <f t="shared" si="9"/>
        <v>96.756878029321442</v>
      </c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</row>
    <row r="129" spans="1:36" ht="29.25" customHeight="1">
      <c r="A129" s="88"/>
      <c r="B129" s="88"/>
      <c r="C129" s="63" t="s">
        <v>3</v>
      </c>
      <c r="D129" s="39">
        <v>528364.81999999995</v>
      </c>
      <c r="E129" s="39">
        <v>336638.32</v>
      </c>
      <c r="F129" s="39">
        <v>325720.75</v>
      </c>
      <c r="G129" s="39">
        <f t="shared" si="9"/>
        <v>96.756884361827844</v>
      </c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</row>
    <row r="130" spans="1:36" ht="32.25" customHeight="1">
      <c r="A130" s="88"/>
      <c r="B130" s="88"/>
      <c r="C130" s="63" t="s">
        <v>4</v>
      </c>
      <c r="D130" s="39">
        <v>0</v>
      </c>
      <c r="E130" s="39">
        <v>0</v>
      </c>
      <c r="F130" s="39">
        <v>0</v>
      </c>
      <c r="G130" s="39">
        <v>0</v>
      </c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</row>
    <row r="131" spans="1:36" ht="50.25" customHeight="1">
      <c r="A131" s="89"/>
      <c r="B131" s="89"/>
      <c r="C131" s="31" t="s">
        <v>6</v>
      </c>
      <c r="D131" s="38">
        <f>D128+D129+D130</f>
        <v>7548068.8200000003</v>
      </c>
      <c r="E131" s="38">
        <f>E128+E129+E130</f>
        <v>4809118.8900000006</v>
      </c>
      <c r="F131" s="38">
        <f t="shared" ref="F131" si="14">F128+F129+F130</f>
        <v>4653153.32</v>
      </c>
      <c r="G131" s="38">
        <f t="shared" si="9"/>
        <v>96.756878472596881</v>
      </c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</row>
    <row r="132" spans="1:36" ht="29.25" customHeight="1">
      <c r="A132" s="90" t="s">
        <v>32</v>
      </c>
      <c r="B132" s="90" t="s">
        <v>38</v>
      </c>
      <c r="C132" s="5" t="s">
        <v>2</v>
      </c>
      <c r="D132" s="46">
        <v>48418472</v>
      </c>
      <c r="E132" s="46">
        <v>50377947</v>
      </c>
      <c r="F132" s="70">
        <v>50377947</v>
      </c>
      <c r="G132" s="39">
        <f t="shared" si="9"/>
        <v>100</v>
      </c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</row>
    <row r="133" spans="1:36" ht="29.25" customHeight="1">
      <c r="A133" s="91"/>
      <c r="B133" s="91"/>
      <c r="C133" s="5" t="s">
        <v>3</v>
      </c>
      <c r="D133" s="47">
        <v>19891817.23</v>
      </c>
      <c r="E133" s="47">
        <v>21762891.890000001</v>
      </c>
      <c r="F133" s="71">
        <v>21417548.350000001</v>
      </c>
      <c r="G133" s="39">
        <f t="shared" si="9"/>
        <v>98.413154181229544</v>
      </c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</row>
    <row r="134" spans="1:36" ht="29.25" customHeight="1">
      <c r="A134" s="91"/>
      <c r="B134" s="91"/>
      <c r="C134" s="5" t="s">
        <v>4</v>
      </c>
      <c r="D134" s="39">
        <v>0</v>
      </c>
      <c r="E134" s="39">
        <v>0</v>
      </c>
      <c r="F134" s="67">
        <v>0</v>
      </c>
      <c r="G134" s="39">
        <v>0</v>
      </c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</row>
    <row r="135" spans="1:36" ht="29.25" customHeight="1">
      <c r="A135" s="92"/>
      <c r="B135" s="92"/>
      <c r="C135" s="4" t="s">
        <v>6</v>
      </c>
      <c r="D135" s="38">
        <f>D132+D133+D134</f>
        <v>68310289.230000004</v>
      </c>
      <c r="E135" s="38">
        <f>E132+E133+E134</f>
        <v>72140838.890000001</v>
      </c>
      <c r="F135" s="68">
        <f>F132+F133+F134</f>
        <v>71795495.349999994</v>
      </c>
      <c r="G135" s="38">
        <f t="shared" si="9"/>
        <v>99.521292591944231</v>
      </c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</row>
    <row r="136" spans="1:36" ht="21.75" customHeight="1">
      <c r="A136" s="90" t="s">
        <v>24</v>
      </c>
      <c r="B136" s="90" t="s">
        <v>38</v>
      </c>
      <c r="C136" s="5" t="s">
        <v>2</v>
      </c>
      <c r="D136" s="39">
        <v>0</v>
      </c>
      <c r="E136" s="39">
        <v>0</v>
      </c>
      <c r="F136" s="67">
        <v>0</v>
      </c>
      <c r="G136" s="39">
        <v>0</v>
      </c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</row>
    <row r="137" spans="1:36" ht="25.5" customHeight="1">
      <c r="A137" s="91"/>
      <c r="B137" s="91"/>
      <c r="C137" s="5" t="s">
        <v>3</v>
      </c>
      <c r="D137" s="47">
        <v>21856385</v>
      </c>
      <c r="E137" s="47">
        <v>23045234.670000002</v>
      </c>
      <c r="F137" s="66">
        <v>22920999.879999999</v>
      </c>
      <c r="G137" s="39">
        <f t="shared" si="9"/>
        <v>99.460908982794038</v>
      </c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</row>
    <row r="138" spans="1:36" ht="33.75" customHeight="1">
      <c r="A138" s="91"/>
      <c r="B138" s="91"/>
      <c r="C138" s="5" t="s">
        <v>4</v>
      </c>
      <c r="D138" s="39">
        <v>0</v>
      </c>
      <c r="E138" s="39">
        <v>0</v>
      </c>
      <c r="F138" s="67">
        <v>0</v>
      </c>
      <c r="G138" s="39">
        <v>0</v>
      </c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</row>
    <row r="139" spans="1:36" ht="29.25" customHeight="1">
      <c r="A139" s="92"/>
      <c r="B139" s="92"/>
      <c r="C139" s="4" t="s">
        <v>6</v>
      </c>
      <c r="D139" s="38">
        <f>D136+D137+D138</f>
        <v>21856385</v>
      </c>
      <c r="E139" s="38">
        <f>E136+E137+E138</f>
        <v>23045234.670000002</v>
      </c>
      <c r="F139" s="68">
        <f>F136+F137+F138</f>
        <v>22920999.879999999</v>
      </c>
      <c r="G139" s="38">
        <f t="shared" si="9"/>
        <v>99.460908982794038</v>
      </c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</row>
    <row r="140" spans="1:36" ht="25.5" customHeight="1">
      <c r="A140" s="90" t="s">
        <v>62</v>
      </c>
      <c r="B140" s="90" t="s">
        <v>38</v>
      </c>
      <c r="C140" s="5" t="s">
        <v>2</v>
      </c>
      <c r="D140" s="60">
        <v>1266008</v>
      </c>
      <c r="E140" s="60">
        <v>1208929</v>
      </c>
      <c r="F140" s="72">
        <v>1208929</v>
      </c>
      <c r="G140" s="39">
        <f t="shared" si="9"/>
        <v>100</v>
      </c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</row>
    <row r="141" spans="1:36" ht="22.5" customHeight="1">
      <c r="A141" s="91"/>
      <c r="B141" s="91"/>
      <c r="C141" s="5" t="s">
        <v>3</v>
      </c>
      <c r="D141" s="39">
        <v>0</v>
      </c>
      <c r="E141" s="39">
        <v>0</v>
      </c>
      <c r="F141" s="67">
        <v>0</v>
      </c>
      <c r="G141" s="39">
        <v>0</v>
      </c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</row>
    <row r="142" spans="1:36" ht="33.75" customHeight="1">
      <c r="A142" s="91"/>
      <c r="B142" s="91"/>
      <c r="C142" s="5" t="s">
        <v>4</v>
      </c>
      <c r="D142" s="39">
        <v>0</v>
      </c>
      <c r="E142" s="39">
        <v>0</v>
      </c>
      <c r="F142" s="39">
        <v>0</v>
      </c>
      <c r="G142" s="39">
        <v>0</v>
      </c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</row>
    <row r="143" spans="1:36" ht="29.25" customHeight="1">
      <c r="A143" s="92"/>
      <c r="B143" s="92"/>
      <c r="C143" s="4" t="s">
        <v>6</v>
      </c>
      <c r="D143" s="38">
        <f>D140+D141+D142</f>
        <v>1266008</v>
      </c>
      <c r="E143" s="38">
        <f>E140+E141+E142</f>
        <v>1208929</v>
      </c>
      <c r="F143" s="38">
        <f>F140+F141+F142</f>
        <v>1208929</v>
      </c>
      <c r="G143" s="38">
        <f t="shared" si="9"/>
        <v>100</v>
      </c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</row>
    <row r="144" spans="1:36" ht="24" customHeight="1">
      <c r="A144" s="87" t="s">
        <v>64</v>
      </c>
      <c r="B144" s="87" t="s">
        <v>38</v>
      </c>
      <c r="C144" s="63" t="s">
        <v>2</v>
      </c>
      <c r="D144" s="39">
        <v>4843440</v>
      </c>
      <c r="E144" s="39">
        <v>4843440</v>
      </c>
      <c r="F144" s="39">
        <v>4839668</v>
      </c>
      <c r="G144" s="39">
        <f t="shared" si="9"/>
        <v>99.922121467386816</v>
      </c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</row>
    <row r="145" spans="1:36" ht="22.5" customHeight="1">
      <c r="A145" s="88"/>
      <c r="B145" s="88"/>
      <c r="C145" s="63" t="s">
        <v>3</v>
      </c>
      <c r="D145" s="39">
        <v>0</v>
      </c>
      <c r="E145" s="39">
        <v>0</v>
      </c>
      <c r="F145" s="39">
        <v>0</v>
      </c>
      <c r="G145" s="39">
        <v>0</v>
      </c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</row>
    <row r="146" spans="1:36" ht="29.25" customHeight="1">
      <c r="A146" s="88"/>
      <c r="B146" s="88"/>
      <c r="C146" s="63" t="s">
        <v>4</v>
      </c>
      <c r="D146" s="39">
        <v>0</v>
      </c>
      <c r="E146" s="39">
        <v>0</v>
      </c>
      <c r="F146" s="39">
        <v>0</v>
      </c>
      <c r="G146" s="39">
        <v>0</v>
      </c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</row>
    <row r="147" spans="1:36" ht="50.25" customHeight="1">
      <c r="A147" s="89"/>
      <c r="B147" s="89"/>
      <c r="C147" s="31" t="s">
        <v>6</v>
      </c>
      <c r="D147" s="38">
        <f>D144+D145+D146</f>
        <v>4843440</v>
      </c>
      <c r="E147" s="38">
        <f>E144+E145+E146</f>
        <v>4843440</v>
      </c>
      <c r="F147" s="38">
        <f t="shared" ref="F147" si="15">F144+F145+F146</f>
        <v>4839668</v>
      </c>
      <c r="G147" s="38">
        <f t="shared" ref="G147:G215" si="16">F147/E147*100</f>
        <v>99.922121467386816</v>
      </c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</row>
    <row r="148" spans="1:36" ht="24" customHeight="1">
      <c r="A148" s="90" t="s">
        <v>66</v>
      </c>
      <c r="B148" s="90" t="s">
        <v>38</v>
      </c>
      <c r="C148" s="5" t="s">
        <v>2</v>
      </c>
      <c r="D148" s="39">
        <v>280800</v>
      </c>
      <c r="E148" s="39">
        <v>167544</v>
      </c>
      <c r="F148" s="39">
        <v>167544</v>
      </c>
      <c r="G148" s="39">
        <f t="shared" si="16"/>
        <v>100</v>
      </c>
      <c r="H148" s="3"/>
      <c r="I148" s="3"/>
      <c r="J148" s="3"/>
      <c r="K148" s="54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</row>
    <row r="149" spans="1:36" ht="24" customHeight="1">
      <c r="A149" s="91"/>
      <c r="B149" s="91"/>
      <c r="C149" s="5" t="s">
        <v>3</v>
      </c>
      <c r="D149" s="39">
        <v>124200</v>
      </c>
      <c r="E149" s="39">
        <v>74106</v>
      </c>
      <c r="F149" s="39">
        <v>74106</v>
      </c>
      <c r="G149" s="39">
        <f t="shared" si="16"/>
        <v>100</v>
      </c>
      <c r="H149" s="3"/>
      <c r="I149" s="3"/>
      <c r="J149" s="3"/>
      <c r="K149" s="54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</row>
    <row r="150" spans="1:36" ht="29.25" customHeight="1">
      <c r="A150" s="91"/>
      <c r="B150" s="91"/>
      <c r="C150" s="5" t="s">
        <v>4</v>
      </c>
      <c r="D150" s="39">
        <v>0</v>
      </c>
      <c r="E150" s="39">
        <v>0</v>
      </c>
      <c r="F150" s="39">
        <v>0</v>
      </c>
      <c r="G150" s="39">
        <v>0</v>
      </c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</row>
    <row r="151" spans="1:36" ht="29.25" customHeight="1">
      <c r="A151" s="92"/>
      <c r="B151" s="92"/>
      <c r="C151" s="4" t="s">
        <v>6</v>
      </c>
      <c r="D151" s="38">
        <f>D148+D149+D150</f>
        <v>405000</v>
      </c>
      <c r="E151" s="38">
        <f>E148+E149+E150</f>
        <v>241650</v>
      </c>
      <c r="F151" s="38">
        <f>F148+F149+F150</f>
        <v>241650</v>
      </c>
      <c r="G151" s="38">
        <f t="shared" si="16"/>
        <v>100</v>
      </c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</row>
    <row r="152" spans="1:36" ht="24" customHeight="1">
      <c r="A152" s="90" t="s">
        <v>42</v>
      </c>
      <c r="B152" s="86" t="s">
        <v>11</v>
      </c>
      <c r="C152" s="24" t="s">
        <v>2</v>
      </c>
      <c r="D152" s="39">
        <v>0</v>
      </c>
      <c r="E152" s="39">
        <v>0</v>
      </c>
      <c r="F152" s="67">
        <v>0</v>
      </c>
      <c r="G152" s="39">
        <v>0</v>
      </c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</row>
    <row r="153" spans="1:36" ht="21.75" customHeight="1">
      <c r="A153" s="91"/>
      <c r="B153" s="86"/>
      <c r="C153" s="24" t="s">
        <v>3</v>
      </c>
      <c r="D153" s="48">
        <v>101184</v>
      </c>
      <c r="E153" s="48">
        <v>46075.8</v>
      </c>
      <c r="F153" s="65">
        <v>46075.8</v>
      </c>
      <c r="G153" s="39">
        <f t="shared" si="16"/>
        <v>100</v>
      </c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</row>
    <row r="154" spans="1:36" ht="29.25" customHeight="1">
      <c r="A154" s="91"/>
      <c r="B154" s="86"/>
      <c r="C154" s="24" t="s">
        <v>4</v>
      </c>
      <c r="D154" s="39">
        <v>0</v>
      </c>
      <c r="E154" s="39">
        <v>0</v>
      </c>
      <c r="F154" s="67">
        <v>0</v>
      </c>
      <c r="G154" s="39">
        <v>0</v>
      </c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</row>
    <row r="155" spans="1:36" ht="29.25" customHeight="1">
      <c r="A155" s="92"/>
      <c r="B155" s="86"/>
      <c r="C155" s="4" t="s">
        <v>6</v>
      </c>
      <c r="D155" s="38">
        <f>D152+D153+D154</f>
        <v>101184</v>
      </c>
      <c r="E155" s="38">
        <f>E152+E153+E154</f>
        <v>46075.8</v>
      </c>
      <c r="F155" s="68">
        <f t="shared" ref="F155" si="17">F152+F153+F154</f>
        <v>46075.8</v>
      </c>
      <c r="G155" s="38">
        <f t="shared" si="16"/>
        <v>100</v>
      </c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</row>
    <row r="156" spans="1:36" ht="25.5" customHeight="1">
      <c r="A156" s="90" t="s">
        <v>37</v>
      </c>
      <c r="B156" s="90" t="s">
        <v>38</v>
      </c>
      <c r="C156" s="5" t="s">
        <v>2</v>
      </c>
      <c r="D156" s="48">
        <v>16800</v>
      </c>
      <c r="E156" s="48">
        <v>16800</v>
      </c>
      <c r="F156" s="65">
        <v>16800</v>
      </c>
      <c r="G156" s="39">
        <f t="shared" si="16"/>
        <v>100</v>
      </c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</row>
    <row r="157" spans="1:36" ht="23.25" customHeight="1">
      <c r="A157" s="91"/>
      <c r="B157" s="91"/>
      <c r="C157" s="5" t="s">
        <v>3</v>
      </c>
      <c r="D157" s="39">
        <v>0</v>
      </c>
      <c r="E157" s="39">
        <v>0</v>
      </c>
      <c r="F157" s="67">
        <v>0</v>
      </c>
      <c r="G157" s="39">
        <v>0</v>
      </c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</row>
    <row r="158" spans="1:36" ht="31.5" customHeight="1">
      <c r="A158" s="91"/>
      <c r="B158" s="91"/>
      <c r="C158" s="5" t="s">
        <v>4</v>
      </c>
      <c r="D158" s="39">
        <v>0</v>
      </c>
      <c r="E158" s="39">
        <v>0</v>
      </c>
      <c r="F158" s="67">
        <v>0</v>
      </c>
      <c r="G158" s="39">
        <v>0</v>
      </c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</row>
    <row r="159" spans="1:36" ht="30.75" customHeight="1">
      <c r="A159" s="92"/>
      <c r="B159" s="92"/>
      <c r="C159" s="4" t="s">
        <v>6</v>
      </c>
      <c r="D159" s="38">
        <f>D156+D157+D158</f>
        <v>16800</v>
      </c>
      <c r="E159" s="38">
        <f>E156+E157+E158</f>
        <v>16800</v>
      </c>
      <c r="F159" s="68">
        <f>F156+F157+F158</f>
        <v>16800</v>
      </c>
      <c r="G159" s="38">
        <f t="shared" si="16"/>
        <v>100</v>
      </c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</row>
    <row r="160" spans="1:36" ht="21" customHeight="1">
      <c r="A160" s="90" t="s">
        <v>79</v>
      </c>
      <c r="B160" s="90" t="s">
        <v>38</v>
      </c>
      <c r="C160" s="5" t="s">
        <v>2</v>
      </c>
      <c r="D160" s="39">
        <v>0</v>
      </c>
      <c r="E160" s="39">
        <v>0</v>
      </c>
      <c r="F160" s="67">
        <v>0</v>
      </c>
      <c r="G160" s="39">
        <v>0</v>
      </c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</row>
    <row r="161" spans="1:36" ht="21.75" customHeight="1">
      <c r="A161" s="91"/>
      <c r="B161" s="91"/>
      <c r="C161" s="5" t="s">
        <v>3</v>
      </c>
      <c r="D161" s="47">
        <v>11046830</v>
      </c>
      <c r="E161" s="47">
        <v>10787255.09</v>
      </c>
      <c r="F161" s="66">
        <v>10680110.82</v>
      </c>
      <c r="G161" s="39">
        <f t="shared" si="16"/>
        <v>99.006751308779897</v>
      </c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</row>
    <row r="162" spans="1:36" ht="30.75" customHeight="1">
      <c r="A162" s="91"/>
      <c r="B162" s="91"/>
      <c r="C162" s="5" t="s">
        <v>4</v>
      </c>
      <c r="D162" s="39">
        <v>0</v>
      </c>
      <c r="E162" s="39">
        <v>0</v>
      </c>
      <c r="F162" s="67">
        <v>0</v>
      </c>
      <c r="G162" s="39">
        <v>0</v>
      </c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</row>
    <row r="163" spans="1:36" ht="37.5" customHeight="1">
      <c r="A163" s="92"/>
      <c r="B163" s="92"/>
      <c r="C163" s="23" t="s">
        <v>5</v>
      </c>
      <c r="D163" s="38">
        <f>D160+D161+D162</f>
        <v>11046830</v>
      </c>
      <c r="E163" s="38">
        <f>E160+E161+E162</f>
        <v>10787255.09</v>
      </c>
      <c r="F163" s="68">
        <f>F160+F161+F162</f>
        <v>10680110.82</v>
      </c>
      <c r="G163" s="38">
        <f t="shared" si="16"/>
        <v>99.006751308779897</v>
      </c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</row>
    <row r="164" spans="1:36" ht="21.75" customHeight="1">
      <c r="A164" s="90" t="s">
        <v>57</v>
      </c>
      <c r="B164" s="90" t="s">
        <v>38</v>
      </c>
      <c r="C164" s="29" t="s">
        <v>2</v>
      </c>
      <c r="D164" s="39">
        <v>4911766</v>
      </c>
      <c r="E164" s="39">
        <v>4911766</v>
      </c>
      <c r="F164" s="39">
        <v>4911766</v>
      </c>
      <c r="G164" s="39">
        <f t="shared" si="16"/>
        <v>100</v>
      </c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</row>
    <row r="165" spans="1:36" ht="18.75" customHeight="1">
      <c r="A165" s="91"/>
      <c r="B165" s="91"/>
      <c r="C165" s="29" t="s">
        <v>3</v>
      </c>
      <c r="D165" s="39">
        <v>49614</v>
      </c>
      <c r="E165" s="39">
        <v>49614</v>
      </c>
      <c r="F165" s="39">
        <v>49614</v>
      </c>
      <c r="G165" s="39">
        <f t="shared" si="16"/>
        <v>100</v>
      </c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</row>
    <row r="166" spans="1:36" ht="18" customHeight="1">
      <c r="A166" s="91"/>
      <c r="B166" s="91"/>
      <c r="C166" s="29" t="s">
        <v>4</v>
      </c>
      <c r="D166" s="39">
        <v>0</v>
      </c>
      <c r="E166" s="39">
        <v>0</v>
      </c>
      <c r="F166" s="39">
        <v>0</v>
      </c>
      <c r="G166" s="39">
        <v>0</v>
      </c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</row>
    <row r="167" spans="1:36" ht="42" customHeight="1">
      <c r="A167" s="92"/>
      <c r="B167" s="92"/>
      <c r="C167" s="23" t="s">
        <v>5</v>
      </c>
      <c r="D167" s="38">
        <f>D164+D165+D166</f>
        <v>4961380</v>
      </c>
      <c r="E167" s="38">
        <f>E164+E165+E166</f>
        <v>4961380</v>
      </c>
      <c r="F167" s="38">
        <f t="shared" ref="F167" si="18">F164+F165+F166</f>
        <v>4961380</v>
      </c>
      <c r="G167" s="38">
        <f t="shared" si="16"/>
        <v>100</v>
      </c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</row>
    <row r="168" spans="1:36" ht="21.75" customHeight="1">
      <c r="A168" s="90" t="s">
        <v>89</v>
      </c>
      <c r="B168" s="90" t="s">
        <v>38</v>
      </c>
      <c r="C168" s="29" t="s">
        <v>2</v>
      </c>
      <c r="D168" s="39">
        <v>2485699.35</v>
      </c>
      <c r="E168" s="39">
        <v>1935009.15</v>
      </c>
      <c r="F168" s="39">
        <v>1935009.15</v>
      </c>
      <c r="G168" s="39">
        <f t="shared" si="16"/>
        <v>100</v>
      </c>
      <c r="H168" s="3"/>
      <c r="I168" s="3"/>
      <c r="J168" s="3"/>
      <c r="K168" s="54"/>
      <c r="L168" s="3"/>
      <c r="M168" s="54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</row>
    <row r="169" spans="1:36" ht="22.5" customHeight="1">
      <c r="A169" s="91"/>
      <c r="B169" s="91"/>
      <c r="C169" s="29" t="s">
        <v>3</v>
      </c>
      <c r="D169" s="39">
        <v>187095.65</v>
      </c>
      <c r="E169" s="39">
        <v>145645.85</v>
      </c>
      <c r="F169" s="39">
        <v>145645.85</v>
      </c>
      <c r="G169" s="39">
        <f t="shared" si="16"/>
        <v>100</v>
      </c>
      <c r="H169" s="3"/>
      <c r="I169" s="3"/>
      <c r="J169" s="3"/>
      <c r="K169" s="54"/>
      <c r="L169" s="3"/>
      <c r="M169" s="54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</row>
    <row r="170" spans="1:36" ht="30.75" customHeight="1">
      <c r="A170" s="91"/>
      <c r="B170" s="91"/>
      <c r="C170" s="29" t="s">
        <v>4</v>
      </c>
      <c r="D170" s="39">
        <v>0</v>
      </c>
      <c r="E170" s="39">
        <v>0</v>
      </c>
      <c r="F170" s="39">
        <v>0</v>
      </c>
      <c r="G170" s="39">
        <v>0</v>
      </c>
      <c r="H170" s="3"/>
      <c r="I170" s="3"/>
      <c r="J170" s="3"/>
      <c r="K170" s="55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</row>
    <row r="171" spans="1:36" ht="30.75" customHeight="1">
      <c r="A171" s="92"/>
      <c r="B171" s="92"/>
      <c r="C171" s="23" t="s">
        <v>5</v>
      </c>
      <c r="D171" s="38">
        <f>D168+D169+D170</f>
        <v>2672795</v>
      </c>
      <c r="E171" s="38">
        <f>E168+E169+E170</f>
        <v>2080655</v>
      </c>
      <c r="F171" s="38">
        <f t="shared" ref="F171" si="19">F168+F169+F170</f>
        <v>2080655</v>
      </c>
      <c r="G171" s="38">
        <f t="shared" si="16"/>
        <v>100</v>
      </c>
      <c r="H171" s="3"/>
      <c r="I171" s="3"/>
      <c r="J171" s="3"/>
      <c r="K171" s="55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</row>
    <row r="172" spans="1:36" ht="26.25" customHeight="1">
      <c r="A172" s="90" t="s">
        <v>59</v>
      </c>
      <c r="B172" s="90" t="s">
        <v>38</v>
      </c>
      <c r="C172" s="41" t="s">
        <v>2</v>
      </c>
      <c r="D172" s="39">
        <v>548184.84</v>
      </c>
      <c r="E172" s="39">
        <v>9676134.8399999999</v>
      </c>
      <c r="F172" s="39">
        <f>7333332.45+554284.84</f>
        <v>7887617.29</v>
      </c>
      <c r="G172" s="39">
        <f t="shared" si="16"/>
        <v>81.51619856922126</v>
      </c>
      <c r="H172" s="3"/>
      <c r="I172" s="3"/>
      <c r="J172" s="3"/>
      <c r="K172" s="54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</row>
    <row r="173" spans="1:36" ht="28.5" customHeight="1">
      <c r="A173" s="91"/>
      <c r="B173" s="91"/>
      <c r="C173" s="41" t="s">
        <v>3</v>
      </c>
      <c r="D173" s="39">
        <v>41261.230000000003</v>
      </c>
      <c r="E173" s="39">
        <v>728311.23</v>
      </c>
      <c r="F173" s="39">
        <f>551971.26+41720.36</f>
        <v>593691.62</v>
      </c>
      <c r="G173" s="39">
        <f t="shared" si="16"/>
        <v>81.5161974091763</v>
      </c>
      <c r="H173" s="3"/>
      <c r="I173" s="3"/>
      <c r="J173" s="3"/>
      <c r="K173" s="54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</row>
    <row r="174" spans="1:36" ht="22.5" customHeight="1">
      <c r="A174" s="91"/>
      <c r="B174" s="91"/>
      <c r="C174" s="41" t="s">
        <v>4</v>
      </c>
      <c r="D174" s="39">
        <v>0</v>
      </c>
      <c r="E174" s="39">
        <v>0</v>
      </c>
      <c r="F174" s="39">
        <v>0</v>
      </c>
      <c r="G174" s="39">
        <v>0</v>
      </c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</row>
    <row r="175" spans="1:36" ht="30.75" customHeight="1">
      <c r="A175" s="92"/>
      <c r="B175" s="92"/>
      <c r="C175" s="23" t="s">
        <v>5</v>
      </c>
      <c r="D175" s="38">
        <f>D172+D173</f>
        <v>589446.06999999995</v>
      </c>
      <c r="E175" s="38">
        <f>E172+E173</f>
        <v>10404446.07</v>
      </c>
      <c r="F175" s="38">
        <f t="shared" ref="F175" si="20">F172+F173</f>
        <v>8481308.9100000001</v>
      </c>
      <c r="G175" s="38">
        <f t="shared" si="16"/>
        <v>81.516198488018105</v>
      </c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</row>
    <row r="176" spans="1:36" ht="22.5" customHeight="1">
      <c r="A176" s="87" t="s">
        <v>97</v>
      </c>
      <c r="B176" s="90" t="s">
        <v>38</v>
      </c>
      <c r="C176" s="79" t="s">
        <v>2</v>
      </c>
      <c r="D176" s="39">
        <v>0</v>
      </c>
      <c r="E176" s="39">
        <v>527868</v>
      </c>
      <c r="F176" s="39">
        <v>527868</v>
      </c>
      <c r="G176" s="39">
        <f t="shared" si="16"/>
        <v>100</v>
      </c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</row>
    <row r="177" spans="1:36" ht="22.5" customHeight="1">
      <c r="A177" s="88"/>
      <c r="B177" s="91"/>
      <c r="C177" s="79" t="s">
        <v>3</v>
      </c>
      <c r="D177" s="39">
        <v>0</v>
      </c>
      <c r="E177" s="39">
        <v>39732</v>
      </c>
      <c r="F177" s="39">
        <v>39732</v>
      </c>
      <c r="G177" s="39">
        <f t="shared" si="16"/>
        <v>100</v>
      </c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</row>
    <row r="178" spans="1:36" ht="30.75" customHeight="1">
      <c r="A178" s="88"/>
      <c r="B178" s="91"/>
      <c r="C178" s="79" t="s">
        <v>4</v>
      </c>
      <c r="D178" s="39">
        <v>0</v>
      </c>
      <c r="E178" s="39">
        <v>0</v>
      </c>
      <c r="F178" s="39">
        <v>0</v>
      </c>
      <c r="G178" s="39">
        <v>0</v>
      </c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</row>
    <row r="179" spans="1:36" ht="30.75" customHeight="1">
      <c r="A179" s="89"/>
      <c r="B179" s="92"/>
      <c r="C179" s="23" t="s">
        <v>5</v>
      </c>
      <c r="D179" s="38">
        <f>D176+D177+D178</f>
        <v>0</v>
      </c>
      <c r="E179" s="38">
        <f>E176+E177+E178</f>
        <v>567600</v>
      </c>
      <c r="F179" s="38">
        <f>F176+F177+F178</f>
        <v>567600</v>
      </c>
      <c r="G179" s="38">
        <f t="shared" si="16"/>
        <v>100</v>
      </c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</row>
    <row r="180" spans="1:36" ht="30.75" customHeight="1">
      <c r="A180" s="87" t="s">
        <v>99</v>
      </c>
      <c r="B180" s="90" t="s">
        <v>38</v>
      </c>
      <c r="C180" s="81" t="s">
        <v>2</v>
      </c>
      <c r="D180" s="39">
        <v>0</v>
      </c>
      <c r="E180" s="39">
        <v>0</v>
      </c>
      <c r="F180" s="39">
        <v>0</v>
      </c>
      <c r="G180" s="39">
        <v>0</v>
      </c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</row>
    <row r="181" spans="1:36" ht="30.75" customHeight="1">
      <c r="A181" s="88"/>
      <c r="B181" s="91"/>
      <c r="C181" s="81" t="s">
        <v>3</v>
      </c>
      <c r="D181" s="39">
        <v>0</v>
      </c>
      <c r="E181" s="39">
        <v>12000</v>
      </c>
      <c r="F181" s="39">
        <v>12000</v>
      </c>
      <c r="G181" s="39">
        <f t="shared" si="16"/>
        <v>100</v>
      </c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</row>
    <row r="182" spans="1:36" ht="30.75" customHeight="1">
      <c r="A182" s="88"/>
      <c r="B182" s="91"/>
      <c r="C182" s="81" t="s">
        <v>4</v>
      </c>
      <c r="D182" s="39">
        <v>0</v>
      </c>
      <c r="E182" s="39">
        <v>0</v>
      </c>
      <c r="F182" s="39">
        <v>0</v>
      </c>
      <c r="G182" s="39">
        <v>0</v>
      </c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</row>
    <row r="183" spans="1:36" ht="30.75" customHeight="1">
      <c r="A183" s="89"/>
      <c r="B183" s="92"/>
      <c r="C183" s="23" t="s">
        <v>5</v>
      </c>
      <c r="D183" s="38">
        <f>D180+D181+D182</f>
        <v>0</v>
      </c>
      <c r="E183" s="38">
        <f>E180+E181+E182</f>
        <v>12000</v>
      </c>
      <c r="F183" s="38">
        <f>F180+F181+F182</f>
        <v>12000</v>
      </c>
      <c r="G183" s="38">
        <f t="shared" si="16"/>
        <v>100</v>
      </c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</row>
    <row r="184" spans="1:36" s="12" customFormat="1" ht="18.75" customHeight="1">
      <c r="A184" s="94" t="s">
        <v>74</v>
      </c>
      <c r="B184" s="93" t="s">
        <v>11</v>
      </c>
      <c r="C184" s="11" t="s">
        <v>2</v>
      </c>
      <c r="D184" s="49">
        <f>D188+D192+D200+D204+D208+D212+D196</f>
        <v>11269056.880000001</v>
      </c>
      <c r="E184" s="49">
        <f t="shared" ref="E184:F184" si="21">E188+E192+E200+E204+E208+E212+E196</f>
        <v>10607390.33</v>
      </c>
      <c r="F184" s="49">
        <f t="shared" si="21"/>
        <v>7645187.25</v>
      </c>
      <c r="G184" s="49">
        <f t="shared" si="16"/>
        <v>72.074157848021798</v>
      </c>
    </row>
    <row r="185" spans="1:36" s="12" customFormat="1" ht="18" customHeight="1">
      <c r="A185" s="95"/>
      <c r="B185" s="93"/>
      <c r="C185" s="11" t="s">
        <v>3</v>
      </c>
      <c r="D185" s="49">
        <f>D189+D193+D201+D205+D209+D213</f>
        <v>989368</v>
      </c>
      <c r="E185" s="49">
        <f t="shared" ref="E185:F185" si="22">E189+E193+E201+E205+E209+E213</f>
        <v>915438.91</v>
      </c>
      <c r="F185" s="49">
        <f t="shared" si="22"/>
        <v>915438.15</v>
      </c>
      <c r="G185" s="49">
        <f t="shared" si="16"/>
        <v>99.999916979714129</v>
      </c>
    </row>
    <row r="186" spans="1:36" s="12" customFormat="1" ht="31.5" customHeight="1">
      <c r="A186" s="95"/>
      <c r="B186" s="93"/>
      <c r="C186" s="11" t="s">
        <v>4</v>
      </c>
      <c r="D186" s="49">
        <f>D190+D194+D202+D206+D210+D214</f>
        <v>0</v>
      </c>
      <c r="E186" s="49">
        <f>E190+E194+E202+E206+E210+E214</f>
        <v>0</v>
      </c>
      <c r="F186" s="49">
        <f>F190+F194+F202+F206+F210+F214</f>
        <v>0</v>
      </c>
      <c r="G186" s="49">
        <v>0</v>
      </c>
    </row>
    <row r="187" spans="1:36" s="12" customFormat="1" ht="29.25" customHeight="1">
      <c r="A187" s="96"/>
      <c r="B187" s="93"/>
      <c r="C187" s="13" t="s">
        <v>6</v>
      </c>
      <c r="D187" s="37">
        <f>D184+D185+D186</f>
        <v>12258424.880000001</v>
      </c>
      <c r="E187" s="37">
        <f>E184+E185+E186</f>
        <v>11522829.24</v>
      </c>
      <c r="F187" s="37">
        <f>F184+F185+F186</f>
        <v>8560625.4000000004</v>
      </c>
      <c r="G187" s="37">
        <f t="shared" si="16"/>
        <v>74.292738542743521</v>
      </c>
    </row>
    <row r="188" spans="1:36" ht="18.75" customHeight="1">
      <c r="A188" s="90" t="s">
        <v>25</v>
      </c>
      <c r="B188" s="86" t="s">
        <v>11</v>
      </c>
      <c r="C188" s="5" t="s">
        <v>2</v>
      </c>
      <c r="D188" s="39">
        <v>0</v>
      </c>
      <c r="E188" s="39">
        <v>0</v>
      </c>
      <c r="F188" s="67">
        <v>0</v>
      </c>
      <c r="G188" s="39">
        <v>0</v>
      </c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</row>
    <row r="189" spans="1:36" ht="15.75" customHeight="1">
      <c r="A189" s="91"/>
      <c r="B189" s="86"/>
      <c r="C189" s="5" t="s">
        <v>3</v>
      </c>
      <c r="D189" s="35">
        <v>795148</v>
      </c>
      <c r="E189" s="48">
        <v>795148</v>
      </c>
      <c r="F189" s="65">
        <v>795147.24</v>
      </c>
      <c r="G189" s="39">
        <f t="shared" si="16"/>
        <v>99.999904420309178</v>
      </c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</row>
    <row r="190" spans="1:36" ht="32.25" customHeight="1">
      <c r="A190" s="91"/>
      <c r="B190" s="86"/>
      <c r="C190" s="5" t="s">
        <v>4</v>
      </c>
      <c r="D190" s="39">
        <v>0</v>
      </c>
      <c r="E190" s="39">
        <v>0</v>
      </c>
      <c r="F190" s="67">
        <v>0</v>
      </c>
      <c r="G190" s="39">
        <v>0</v>
      </c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</row>
    <row r="191" spans="1:36" ht="29.25" customHeight="1">
      <c r="A191" s="92"/>
      <c r="B191" s="86"/>
      <c r="C191" s="4" t="s">
        <v>6</v>
      </c>
      <c r="D191" s="38">
        <f>D188+D189+D190</f>
        <v>795148</v>
      </c>
      <c r="E191" s="38">
        <f>E188+E189+E190</f>
        <v>795148</v>
      </c>
      <c r="F191" s="68">
        <f>F188+F189+F190</f>
        <v>795147.24</v>
      </c>
      <c r="G191" s="38">
        <f t="shared" si="16"/>
        <v>99.999904420309178</v>
      </c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</row>
    <row r="192" spans="1:36" ht="22.5" customHeight="1">
      <c r="A192" s="90" t="s">
        <v>19</v>
      </c>
      <c r="B192" s="86" t="s">
        <v>11</v>
      </c>
      <c r="C192" s="5" t="s">
        <v>2</v>
      </c>
      <c r="D192" s="48">
        <v>16800</v>
      </c>
      <c r="E192" s="48">
        <v>16800</v>
      </c>
      <c r="F192" s="65">
        <v>16500</v>
      </c>
      <c r="G192" s="39">
        <f t="shared" si="16"/>
        <v>98.214285714285708</v>
      </c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</row>
    <row r="193" spans="1:36" ht="24" customHeight="1">
      <c r="A193" s="91"/>
      <c r="B193" s="86"/>
      <c r="C193" s="5" t="s">
        <v>3</v>
      </c>
      <c r="D193" s="39">
        <v>0</v>
      </c>
      <c r="E193" s="39">
        <v>0</v>
      </c>
      <c r="F193" s="67">
        <v>0</v>
      </c>
      <c r="G193" s="39">
        <v>0</v>
      </c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</row>
    <row r="194" spans="1:36" ht="33" customHeight="1">
      <c r="A194" s="91"/>
      <c r="B194" s="86"/>
      <c r="C194" s="5" t="s">
        <v>4</v>
      </c>
      <c r="D194" s="39">
        <v>0</v>
      </c>
      <c r="E194" s="39">
        <v>0</v>
      </c>
      <c r="F194" s="67">
        <v>0</v>
      </c>
      <c r="G194" s="39">
        <v>0</v>
      </c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</row>
    <row r="195" spans="1:36" ht="29.25" customHeight="1">
      <c r="A195" s="92"/>
      <c r="B195" s="86"/>
      <c r="C195" s="4" t="s">
        <v>6</v>
      </c>
      <c r="D195" s="38">
        <f>D192+D193+D194</f>
        <v>16800</v>
      </c>
      <c r="E195" s="38">
        <f>E192+E193+E194</f>
        <v>16800</v>
      </c>
      <c r="F195" s="68">
        <f>F192+F193+F194</f>
        <v>16500</v>
      </c>
      <c r="G195" s="38">
        <f t="shared" si="16"/>
        <v>98.214285714285708</v>
      </c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</row>
    <row r="196" spans="1:36" ht="29.25" customHeight="1">
      <c r="A196" s="110" t="s">
        <v>82</v>
      </c>
      <c r="B196" s="86" t="s">
        <v>11</v>
      </c>
      <c r="C196" s="59" t="s">
        <v>2</v>
      </c>
      <c r="D196" s="39">
        <f>716652+22000</f>
        <v>738652</v>
      </c>
      <c r="E196" s="39">
        <v>738652</v>
      </c>
      <c r="F196" s="39">
        <v>723652</v>
      </c>
      <c r="G196" s="39">
        <f t="shared" si="16"/>
        <v>97.969273758143217</v>
      </c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</row>
    <row r="197" spans="1:36" ht="29.25" customHeight="1">
      <c r="A197" s="111"/>
      <c r="B197" s="86"/>
      <c r="C197" s="59" t="s">
        <v>3</v>
      </c>
      <c r="D197" s="39">
        <v>0</v>
      </c>
      <c r="E197" s="39">
        <v>0</v>
      </c>
      <c r="F197" s="39">
        <v>0</v>
      </c>
      <c r="G197" s="39">
        <v>0</v>
      </c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</row>
    <row r="198" spans="1:36" ht="36" customHeight="1">
      <c r="A198" s="111"/>
      <c r="B198" s="86"/>
      <c r="C198" s="59" t="s">
        <v>4</v>
      </c>
      <c r="D198" s="39">
        <v>0</v>
      </c>
      <c r="E198" s="39">
        <v>0</v>
      </c>
      <c r="F198" s="39">
        <v>0</v>
      </c>
      <c r="G198" s="39">
        <v>0</v>
      </c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</row>
    <row r="199" spans="1:36" ht="84" customHeight="1">
      <c r="A199" s="112"/>
      <c r="B199" s="86"/>
      <c r="C199" s="4" t="s">
        <v>6</v>
      </c>
      <c r="D199" s="38">
        <f>D196+D197+D198</f>
        <v>738652</v>
      </c>
      <c r="E199" s="38">
        <f>E196+E197+E198</f>
        <v>738652</v>
      </c>
      <c r="F199" s="38">
        <f t="shared" ref="F199" si="23">F196+F197+F198</f>
        <v>723652</v>
      </c>
      <c r="G199" s="38">
        <f t="shared" si="16"/>
        <v>97.969273758143217</v>
      </c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</row>
    <row r="200" spans="1:36" ht="32.25" customHeight="1">
      <c r="A200" s="90" t="s">
        <v>81</v>
      </c>
      <c r="B200" s="86" t="s">
        <v>11</v>
      </c>
      <c r="C200" s="5" t="s">
        <v>2</v>
      </c>
      <c r="D200" s="60">
        <v>5754148</v>
      </c>
      <c r="E200" s="60">
        <v>5754148</v>
      </c>
      <c r="F200" s="72">
        <v>2807244.92</v>
      </c>
      <c r="G200" s="39">
        <f t="shared" si="16"/>
        <v>48.78645665700639</v>
      </c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</row>
    <row r="201" spans="1:36" ht="30.75" customHeight="1">
      <c r="A201" s="91"/>
      <c r="B201" s="86"/>
      <c r="C201" s="5" t="s">
        <v>3</v>
      </c>
      <c r="D201" s="39">
        <v>0</v>
      </c>
      <c r="E201" s="39">
        <v>0</v>
      </c>
      <c r="F201" s="67">
        <v>0</v>
      </c>
      <c r="G201" s="39">
        <v>0</v>
      </c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</row>
    <row r="202" spans="1:36" ht="35.25" customHeight="1">
      <c r="A202" s="91"/>
      <c r="B202" s="86"/>
      <c r="C202" s="5" t="s">
        <v>4</v>
      </c>
      <c r="D202" s="39">
        <v>0</v>
      </c>
      <c r="E202" s="39">
        <v>0</v>
      </c>
      <c r="F202" s="67">
        <v>0</v>
      </c>
      <c r="G202" s="39">
        <v>0</v>
      </c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</row>
    <row r="203" spans="1:36" ht="95.25" customHeight="1">
      <c r="A203" s="92"/>
      <c r="B203" s="86"/>
      <c r="C203" s="4" t="s">
        <v>6</v>
      </c>
      <c r="D203" s="38">
        <f>D200+D201+D202</f>
        <v>5754148</v>
      </c>
      <c r="E203" s="38">
        <f>E200+E201+E202</f>
        <v>5754148</v>
      </c>
      <c r="F203" s="68">
        <f>F200+F201+F202</f>
        <v>2807244.92</v>
      </c>
      <c r="G203" s="38">
        <f t="shared" si="16"/>
        <v>48.78645665700639</v>
      </c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</row>
    <row r="204" spans="1:36" ht="20.25" customHeight="1">
      <c r="A204" s="90" t="s">
        <v>18</v>
      </c>
      <c r="B204" s="86" t="s">
        <v>11</v>
      </c>
      <c r="C204" s="5" t="s">
        <v>2</v>
      </c>
      <c r="D204" s="47">
        <v>4054248</v>
      </c>
      <c r="E204" s="47">
        <v>3722400</v>
      </c>
      <c r="F204" s="65">
        <v>3722400</v>
      </c>
      <c r="G204" s="39">
        <f t="shared" si="16"/>
        <v>100</v>
      </c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</row>
    <row r="205" spans="1:36" ht="18.75" customHeight="1">
      <c r="A205" s="91"/>
      <c r="B205" s="86"/>
      <c r="C205" s="5" t="s">
        <v>3</v>
      </c>
      <c r="D205" s="39">
        <v>0</v>
      </c>
      <c r="E205" s="39">
        <v>0</v>
      </c>
      <c r="F205" s="67">
        <v>0</v>
      </c>
      <c r="G205" s="39">
        <v>0</v>
      </c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</row>
    <row r="206" spans="1:36" ht="34.5" customHeight="1">
      <c r="A206" s="91"/>
      <c r="B206" s="86"/>
      <c r="C206" s="5" t="s">
        <v>4</v>
      </c>
      <c r="D206" s="39">
        <v>0</v>
      </c>
      <c r="E206" s="39">
        <v>0</v>
      </c>
      <c r="F206" s="67">
        <v>0</v>
      </c>
      <c r="G206" s="39">
        <v>0</v>
      </c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</row>
    <row r="207" spans="1:36" ht="31.5" customHeight="1">
      <c r="A207" s="92"/>
      <c r="B207" s="86"/>
      <c r="C207" s="4" t="s">
        <v>6</v>
      </c>
      <c r="D207" s="38">
        <f>D204+D205+D206</f>
        <v>4054248</v>
      </c>
      <c r="E207" s="38">
        <f>E204+E205+E206</f>
        <v>3722400</v>
      </c>
      <c r="F207" s="68">
        <f>F204+F205+F206</f>
        <v>3722400</v>
      </c>
      <c r="G207" s="38">
        <f t="shared" si="16"/>
        <v>100</v>
      </c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</row>
    <row r="208" spans="1:36" ht="26.25" customHeight="1">
      <c r="A208" s="90" t="s">
        <v>26</v>
      </c>
      <c r="B208" s="86" t="s">
        <v>11</v>
      </c>
      <c r="C208" s="5" t="s">
        <v>2</v>
      </c>
      <c r="D208" s="39">
        <v>219658.88</v>
      </c>
      <c r="E208" s="39">
        <v>74663.08</v>
      </c>
      <c r="F208" s="65">
        <v>74663.08</v>
      </c>
      <c r="G208" s="39">
        <f t="shared" si="16"/>
        <v>100</v>
      </c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</row>
    <row r="209" spans="1:36" ht="24" customHeight="1">
      <c r="A209" s="91"/>
      <c r="B209" s="86"/>
      <c r="C209" s="5" t="s">
        <v>3</v>
      </c>
      <c r="D209" s="48">
        <v>0</v>
      </c>
      <c r="E209" s="48">
        <v>0</v>
      </c>
      <c r="F209" s="65">
        <v>0</v>
      </c>
      <c r="G209" s="39">
        <v>0</v>
      </c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</row>
    <row r="210" spans="1:36" ht="36" customHeight="1">
      <c r="A210" s="91"/>
      <c r="B210" s="86"/>
      <c r="C210" s="5" t="s">
        <v>4</v>
      </c>
      <c r="D210" s="39">
        <v>0</v>
      </c>
      <c r="E210" s="39">
        <v>0</v>
      </c>
      <c r="F210" s="67">
        <v>0</v>
      </c>
      <c r="G210" s="39">
        <v>0</v>
      </c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</row>
    <row r="211" spans="1:36" ht="34.5" customHeight="1">
      <c r="A211" s="92"/>
      <c r="B211" s="86"/>
      <c r="C211" s="15" t="s">
        <v>6</v>
      </c>
      <c r="D211" s="43">
        <f>D208+D209+D210</f>
        <v>219658.88</v>
      </c>
      <c r="E211" s="43">
        <f>E208+E209+E210</f>
        <v>74663.08</v>
      </c>
      <c r="F211" s="73">
        <f>F208+F209+F210</f>
        <v>74663.08</v>
      </c>
      <c r="G211" s="38">
        <f t="shared" si="16"/>
        <v>100</v>
      </c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</row>
    <row r="212" spans="1:36" ht="17.25" customHeight="1">
      <c r="A212" s="90" t="s">
        <v>27</v>
      </c>
      <c r="B212" s="86" t="s">
        <v>11</v>
      </c>
      <c r="C212" s="5" t="s">
        <v>2</v>
      </c>
      <c r="D212" s="39">
        <v>485550</v>
      </c>
      <c r="E212" s="39">
        <v>300727.25</v>
      </c>
      <c r="F212" s="39">
        <v>300727.25</v>
      </c>
      <c r="G212" s="39">
        <f t="shared" si="16"/>
        <v>100</v>
      </c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</row>
    <row r="213" spans="1:36" ht="15" customHeight="1">
      <c r="A213" s="91"/>
      <c r="B213" s="86"/>
      <c r="C213" s="5" t="s">
        <v>3</v>
      </c>
      <c r="D213" s="39">
        <v>194220</v>
      </c>
      <c r="E213" s="39">
        <v>120290.91</v>
      </c>
      <c r="F213" s="39">
        <v>120290.91</v>
      </c>
      <c r="G213" s="39">
        <f t="shared" si="16"/>
        <v>100</v>
      </c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</row>
    <row r="214" spans="1:36" ht="32.25" customHeight="1">
      <c r="A214" s="91"/>
      <c r="B214" s="86"/>
      <c r="C214" s="5" t="s">
        <v>4</v>
      </c>
      <c r="D214" s="39">
        <v>0</v>
      </c>
      <c r="E214" s="39">
        <v>0</v>
      </c>
      <c r="F214" s="39">
        <v>0</v>
      </c>
      <c r="G214" s="39">
        <v>0</v>
      </c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</row>
    <row r="215" spans="1:36" ht="29.25" customHeight="1">
      <c r="A215" s="92"/>
      <c r="B215" s="86"/>
      <c r="C215" s="15" t="s">
        <v>6</v>
      </c>
      <c r="D215" s="43">
        <f>D212+D213+D214</f>
        <v>679770</v>
      </c>
      <c r="E215" s="43">
        <f>E212+E213+E214</f>
        <v>421018.16000000003</v>
      </c>
      <c r="F215" s="43">
        <f>F212+F213+F214</f>
        <v>421018.16000000003</v>
      </c>
      <c r="G215" s="38">
        <f t="shared" si="16"/>
        <v>100</v>
      </c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</row>
    <row r="216" spans="1:36" ht="22.5" customHeight="1">
      <c r="A216" s="104" t="s">
        <v>75</v>
      </c>
      <c r="B216" s="93" t="s">
        <v>11</v>
      </c>
      <c r="C216" s="11" t="s">
        <v>2</v>
      </c>
      <c r="D216" s="49">
        <f>D220+D228+D224</f>
        <v>0</v>
      </c>
      <c r="E216" s="49">
        <f>E220+E228+E224+E232</f>
        <v>43410</v>
      </c>
      <c r="F216" s="49">
        <f>F220+F228+F224+F232</f>
        <v>43410</v>
      </c>
      <c r="G216" s="49">
        <v>0</v>
      </c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</row>
    <row r="217" spans="1:36" ht="21.75" customHeight="1">
      <c r="A217" s="105"/>
      <c r="B217" s="93"/>
      <c r="C217" s="11" t="s">
        <v>3</v>
      </c>
      <c r="D217" s="49">
        <f>D221+D229+D225</f>
        <v>10251440</v>
      </c>
      <c r="E217" s="49">
        <f>E221+E229+E225+E233</f>
        <v>10566910</v>
      </c>
      <c r="F217" s="49">
        <f>F221+F229+F225+F233</f>
        <v>10545588.699999999</v>
      </c>
      <c r="G217" s="49">
        <f t="shared" ref="G217:G284" si="24">F217/E217*100</f>
        <v>99.7982257821823</v>
      </c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</row>
    <row r="218" spans="1:36" ht="33" customHeight="1">
      <c r="A218" s="105"/>
      <c r="B218" s="93"/>
      <c r="C218" s="11" t="s">
        <v>4</v>
      </c>
      <c r="D218" s="49">
        <f>D222+D230+D226</f>
        <v>0</v>
      </c>
      <c r="E218" s="49">
        <f t="shared" ref="E218:F218" si="25">E222+E230+E226</f>
        <v>0</v>
      </c>
      <c r="F218" s="49">
        <f t="shared" si="25"/>
        <v>0</v>
      </c>
      <c r="G218" s="49">
        <v>0</v>
      </c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</row>
    <row r="219" spans="1:36" ht="29.25" customHeight="1">
      <c r="A219" s="106"/>
      <c r="B219" s="93"/>
      <c r="C219" s="13" t="s">
        <v>6</v>
      </c>
      <c r="D219" s="37">
        <f>D216+D217+D218</f>
        <v>10251440</v>
      </c>
      <c r="E219" s="37">
        <f>E216+E217+E218</f>
        <v>10610320</v>
      </c>
      <c r="F219" s="37">
        <f>F216+F217+F218</f>
        <v>10588998.699999999</v>
      </c>
      <c r="G219" s="37">
        <f t="shared" si="24"/>
        <v>99.799051300997505</v>
      </c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</row>
    <row r="220" spans="1:36" ht="23.25" customHeight="1">
      <c r="A220" s="90" t="s">
        <v>29</v>
      </c>
      <c r="B220" s="86" t="s">
        <v>50</v>
      </c>
      <c r="C220" s="5" t="s">
        <v>2</v>
      </c>
      <c r="D220" s="39">
        <v>0</v>
      </c>
      <c r="E220" s="39">
        <v>0</v>
      </c>
      <c r="F220" s="67">
        <v>0</v>
      </c>
      <c r="G220" s="39">
        <v>0</v>
      </c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</row>
    <row r="221" spans="1:36" ht="23.25" customHeight="1">
      <c r="A221" s="91"/>
      <c r="B221" s="86"/>
      <c r="C221" s="5" t="s">
        <v>3</v>
      </c>
      <c r="D221" s="36">
        <v>8202220</v>
      </c>
      <c r="E221" s="47">
        <v>8481760</v>
      </c>
      <c r="F221" s="66">
        <v>8481760</v>
      </c>
      <c r="G221" s="39">
        <f t="shared" si="24"/>
        <v>100</v>
      </c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</row>
    <row r="222" spans="1:36" ht="35.25" customHeight="1">
      <c r="A222" s="91"/>
      <c r="B222" s="86"/>
      <c r="C222" s="5" t="s">
        <v>4</v>
      </c>
      <c r="D222" s="39">
        <v>0</v>
      </c>
      <c r="E222" s="39">
        <v>0</v>
      </c>
      <c r="F222" s="67">
        <v>0</v>
      </c>
      <c r="G222" s="39">
        <v>0</v>
      </c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</row>
    <row r="223" spans="1:36" ht="29.25" customHeight="1">
      <c r="A223" s="92"/>
      <c r="B223" s="86"/>
      <c r="C223" s="4" t="s">
        <v>6</v>
      </c>
      <c r="D223" s="38">
        <f>D220+D221+D222</f>
        <v>8202220</v>
      </c>
      <c r="E223" s="38">
        <f>E220+E221+E222</f>
        <v>8481760</v>
      </c>
      <c r="F223" s="68">
        <f>F220+F221+F222</f>
        <v>8481760</v>
      </c>
      <c r="G223" s="38">
        <f t="shared" si="24"/>
        <v>100</v>
      </c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</row>
    <row r="224" spans="1:36" ht="29.25" customHeight="1">
      <c r="A224" s="90" t="s">
        <v>58</v>
      </c>
      <c r="B224" s="86" t="s">
        <v>50</v>
      </c>
      <c r="C224" s="27" t="s">
        <v>2</v>
      </c>
      <c r="D224" s="39">
        <v>0</v>
      </c>
      <c r="E224" s="39">
        <v>0</v>
      </c>
      <c r="F224" s="39">
        <v>0</v>
      </c>
      <c r="G224" s="39">
        <v>0</v>
      </c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</row>
    <row r="225" spans="1:80" ht="29.25" customHeight="1">
      <c r="A225" s="91"/>
      <c r="B225" s="86"/>
      <c r="C225" s="27" t="s">
        <v>3</v>
      </c>
      <c r="D225" s="39">
        <f>45161-45161</f>
        <v>0</v>
      </c>
      <c r="E225" s="39">
        <f>45161-45161</f>
        <v>0</v>
      </c>
      <c r="F225" s="39">
        <v>0</v>
      </c>
      <c r="G225" s="39">
        <v>0</v>
      </c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</row>
    <row r="226" spans="1:80" ht="29.25" customHeight="1">
      <c r="A226" s="91"/>
      <c r="B226" s="86"/>
      <c r="C226" s="27" t="s">
        <v>4</v>
      </c>
      <c r="D226" s="39">
        <v>0</v>
      </c>
      <c r="E226" s="39">
        <v>0</v>
      </c>
      <c r="F226" s="39">
        <v>0</v>
      </c>
      <c r="G226" s="39">
        <v>0</v>
      </c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</row>
    <row r="227" spans="1:80" ht="29.25" customHeight="1">
      <c r="A227" s="92"/>
      <c r="B227" s="86"/>
      <c r="C227" s="4" t="s">
        <v>6</v>
      </c>
      <c r="D227" s="38">
        <f>D224+D225+D226</f>
        <v>0</v>
      </c>
      <c r="E227" s="38">
        <f>E224+E225+E226</f>
        <v>0</v>
      </c>
      <c r="F227" s="38">
        <f>F224+F225+F226</f>
        <v>0</v>
      </c>
      <c r="G227" s="39">
        <v>0</v>
      </c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</row>
    <row r="228" spans="1:80" ht="24" customHeight="1">
      <c r="A228" s="90" t="s">
        <v>30</v>
      </c>
      <c r="B228" s="86" t="s">
        <v>36</v>
      </c>
      <c r="C228" s="5" t="s">
        <v>2</v>
      </c>
      <c r="D228" s="39">
        <v>0</v>
      </c>
      <c r="E228" s="39">
        <v>0</v>
      </c>
      <c r="F228" s="67">
        <v>0</v>
      </c>
      <c r="G228" s="39">
        <v>0</v>
      </c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</row>
    <row r="229" spans="1:80" ht="23.25" customHeight="1">
      <c r="A229" s="91"/>
      <c r="B229" s="86"/>
      <c r="C229" s="5" t="s">
        <v>3</v>
      </c>
      <c r="D229" s="47">
        <v>2049220</v>
      </c>
      <c r="E229" s="47">
        <v>2081883</v>
      </c>
      <c r="F229" s="65">
        <v>2060561.7</v>
      </c>
      <c r="G229" s="39">
        <f t="shared" si="24"/>
        <v>98.975864637926335</v>
      </c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</row>
    <row r="230" spans="1:80" ht="29.25" customHeight="1">
      <c r="A230" s="91"/>
      <c r="B230" s="86"/>
      <c r="C230" s="5" t="s">
        <v>4</v>
      </c>
      <c r="D230" s="39">
        <v>0</v>
      </c>
      <c r="E230" s="39">
        <v>0</v>
      </c>
      <c r="F230" s="67">
        <v>0</v>
      </c>
      <c r="G230" s="39">
        <v>0</v>
      </c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</row>
    <row r="231" spans="1:80" ht="29.25" customHeight="1">
      <c r="A231" s="92"/>
      <c r="B231" s="86"/>
      <c r="C231" s="4" t="s">
        <v>6</v>
      </c>
      <c r="D231" s="38">
        <f>D228+D229+D230</f>
        <v>2049220</v>
      </c>
      <c r="E231" s="38">
        <f>E228+E229+E230</f>
        <v>2081883</v>
      </c>
      <c r="F231" s="38">
        <f>F228+F229+F230</f>
        <v>2060561.7</v>
      </c>
      <c r="G231" s="38">
        <f t="shared" si="24"/>
        <v>98.975864637926335</v>
      </c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</row>
    <row r="232" spans="1:80" ht="29.25" customHeight="1">
      <c r="A232" s="90" t="s">
        <v>100</v>
      </c>
      <c r="B232" s="86" t="s">
        <v>36</v>
      </c>
      <c r="C232" s="81" t="s">
        <v>2</v>
      </c>
      <c r="D232" s="39">
        <v>0</v>
      </c>
      <c r="E232" s="39">
        <v>43410</v>
      </c>
      <c r="F232" s="39">
        <v>43410</v>
      </c>
      <c r="G232" s="38">
        <f t="shared" si="24"/>
        <v>100</v>
      </c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</row>
    <row r="233" spans="1:80" ht="29.25" customHeight="1">
      <c r="A233" s="91"/>
      <c r="B233" s="86"/>
      <c r="C233" s="81" t="s">
        <v>3</v>
      </c>
      <c r="D233" s="39">
        <v>0</v>
      </c>
      <c r="E233" s="39">
        <v>3267</v>
      </c>
      <c r="F233" s="39">
        <v>3267</v>
      </c>
      <c r="G233" s="38">
        <f t="shared" si="24"/>
        <v>100</v>
      </c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</row>
    <row r="234" spans="1:80" ht="29.25" customHeight="1">
      <c r="A234" s="91"/>
      <c r="B234" s="86"/>
      <c r="C234" s="81" t="s">
        <v>4</v>
      </c>
      <c r="D234" s="39">
        <v>0</v>
      </c>
      <c r="E234" s="39">
        <v>0</v>
      </c>
      <c r="F234" s="38">
        <v>0</v>
      </c>
      <c r="G234" s="38">
        <v>0</v>
      </c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</row>
    <row r="235" spans="1:80" ht="29.25" customHeight="1">
      <c r="A235" s="92"/>
      <c r="B235" s="86"/>
      <c r="C235" s="4" t="s">
        <v>6</v>
      </c>
      <c r="D235" s="38">
        <f>D232+D233+D234</f>
        <v>0</v>
      </c>
      <c r="E235" s="38">
        <f>E232+E233+E234</f>
        <v>46677</v>
      </c>
      <c r="F235" s="38">
        <f>F232+F233+F234</f>
        <v>46677</v>
      </c>
      <c r="G235" s="38">
        <f t="shared" si="24"/>
        <v>100</v>
      </c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</row>
    <row r="236" spans="1:80" s="16" customFormat="1" ht="21" customHeight="1">
      <c r="A236" s="117" t="s">
        <v>93</v>
      </c>
      <c r="B236" s="93"/>
      <c r="C236" s="11" t="s">
        <v>2</v>
      </c>
      <c r="D236" s="49">
        <f t="shared" ref="D236:F237" si="26">D240+D244+D248</f>
        <v>0</v>
      </c>
      <c r="E236" s="49">
        <f t="shared" si="26"/>
        <v>0</v>
      </c>
      <c r="F236" s="49">
        <f t="shared" si="26"/>
        <v>0</v>
      </c>
      <c r="G236" s="49">
        <v>0</v>
      </c>
      <c r="H236" s="18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  <c r="AV236" s="19"/>
      <c r="AW236" s="19"/>
      <c r="AX236" s="19"/>
      <c r="AY236" s="19"/>
      <c r="AZ236" s="19"/>
      <c r="BA236" s="19"/>
      <c r="BB236" s="19"/>
      <c r="BC236" s="19"/>
      <c r="BD236" s="19"/>
      <c r="BE236" s="19"/>
      <c r="BF236" s="19"/>
      <c r="BG236" s="19"/>
      <c r="BH236" s="19"/>
      <c r="BI236" s="19"/>
      <c r="BJ236" s="19"/>
      <c r="BK236" s="19"/>
      <c r="BL236" s="19"/>
      <c r="BM236" s="19"/>
      <c r="BN236" s="19"/>
      <c r="BO236" s="19"/>
      <c r="BP236" s="19"/>
      <c r="BQ236" s="19"/>
      <c r="BR236" s="19"/>
      <c r="BS236" s="19"/>
      <c r="BT236" s="19"/>
      <c r="BU236" s="19"/>
      <c r="BV236" s="19"/>
      <c r="BW236" s="19"/>
      <c r="BX236" s="19"/>
      <c r="BY236" s="19"/>
      <c r="BZ236" s="19"/>
      <c r="CA236" s="19"/>
      <c r="CB236" s="19"/>
    </row>
    <row r="237" spans="1:80" s="16" customFormat="1" ht="19.5" customHeight="1">
      <c r="A237" s="117"/>
      <c r="B237" s="93"/>
      <c r="C237" s="11" t="s">
        <v>3</v>
      </c>
      <c r="D237" s="49">
        <f t="shared" si="26"/>
        <v>15796324</v>
      </c>
      <c r="E237" s="49">
        <f t="shared" si="26"/>
        <v>15849074</v>
      </c>
      <c r="F237" s="49">
        <f t="shared" si="26"/>
        <v>15848644</v>
      </c>
      <c r="G237" s="49">
        <f t="shared" si="24"/>
        <v>99.997286907739849</v>
      </c>
      <c r="H237" s="18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  <c r="AV237" s="19"/>
      <c r="AW237" s="19"/>
      <c r="AX237" s="19"/>
      <c r="AY237" s="19"/>
      <c r="AZ237" s="19"/>
      <c r="BA237" s="19"/>
      <c r="BB237" s="19"/>
      <c r="BC237" s="19"/>
      <c r="BD237" s="19"/>
      <c r="BE237" s="19"/>
      <c r="BF237" s="19"/>
      <c r="BG237" s="19"/>
      <c r="BH237" s="19"/>
      <c r="BI237" s="19"/>
      <c r="BJ237" s="19"/>
      <c r="BK237" s="19"/>
      <c r="BL237" s="19"/>
      <c r="BM237" s="19"/>
      <c r="BN237" s="19"/>
      <c r="BO237" s="19"/>
      <c r="BP237" s="19"/>
      <c r="BQ237" s="19"/>
      <c r="BR237" s="19"/>
      <c r="BS237" s="19"/>
      <c r="BT237" s="19"/>
      <c r="BU237" s="19"/>
      <c r="BV237" s="19"/>
      <c r="BW237" s="19"/>
      <c r="BX237" s="19"/>
      <c r="BY237" s="19"/>
      <c r="BZ237" s="19"/>
      <c r="CA237" s="19"/>
      <c r="CB237" s="19"/>
    </row>
    <row r="238" spans="1:80" s="16" customFormat="1" ht="32.25" customHeight="1">
      <c r="A238" s="117"/>
      <c r="B238" s="93"/>
      <c r="C238" s="11" t="s">
        <v>4</v>
      </c>
      <c r="D238" s="49">
        <f t="shared" ref="D238:F238" si="27">D242+D246</f>
        <v>0</v>
      </c>
      <c r="E238" s="49">
        <f t="shared" si="27"/>
        <v>0</v>
      </c>
      <c r="F238" s="49">
        <f t="shared" si="27"/>
        <v>0</v>
      </c>
      <c r="G238" s="49">
        <v>0</v>
      </c>
      <c r="H238" s="18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  <c r="AV238" s="19"/>
      <c r="AW238" s="19"/>
      <c r="AX238" s="19"/>
      <c r="AY238" s="19"/>
      <c r="AZ238" s="19"/>
      <c r="BA238" s="19"/>
      <c r="BB238" s="19"/>
      <c r="BC238" s="19"/>
      <c r="BD238" s="19"/>
      <c r="BE238" s="19"/>
      <c r="BF238" s="19"/>
      <c r="BG238" s="19"/>
      <c r="BH238" s="19"/>
      <c r="BI238" s="19"/>
      <c r="BJ238" s="19"/>
      <c r="BK238" s="19"/>
      <c r="BL238" s="19"/>
      <c r="BM238" s="19"/>
      <c r="BN238" s="19"/>
      <c r="BO238" s="19"/>
      <c r="BP238" s="19"/>
      <c r="BQ238" s="19"/>
      <c r="BR238" s="19"/>
      <c r="BS238" s="19"/>
      <c r="BT238" s="19"/>
      <c r="BU238" s="19"/>
      <c r="BV238" s="19"/>
      <c r="BW238" s="19"/>
      <c r="BX238" s="19"/>
      <c r="BY238" s="19"/>
      <c r="BZ238" s="19"/>
      <c r="CA238" s="19"/>
      <c r="CB238" s="19"/>
    </row>
    <row r="239" spans="1:80" s="16" customFormat="1" ht="29.25" customHeight="1">
      <c r="A239" s="117"/>
      <c r="B239" s="93"/>
      <c r="C239" s="13" t="s">
        <v>6</v>
      </c>
      <c r="D239" s="37">
        <f>D236+D237+D238</f>
        <v>15796324</v>
      </c>
      <c r="E239" s="37">
        <f>E236+E237+E238</f>
        <v>15849074</v>
      </c>
      <c r="F239" s="37">
        <f>F236+F237+F238</f>
        <v>15848644</v>
      </c>
      <c r="G239" s="37">
        <f t="shared" si="24"/>
        <v>99.997286907739849</v>
      </c>
      <c r="H239" s="18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  <c r="AV239" s="19"/>
      <c r="AW239" s="19"/>
      <c r="AX239" s="19"/>
      <c r="AY239" s="19"/>
      <c r="AZ239" s="19"/>
      <c r="BA239" s="19"/>
      <c r="BB239" s="19"/>
      <c r="BC239" s="19"/>
      <c r="BD239" s="19"/>
      <c r="BE239" s="19"/>
      <c r="BF239" s="19"/>
      <c r="BG239" s="19"/>
      <c r="BH239" s="19"/>
      <c r="BI239" s="19"/>
      <c r="BJ239" s="19"/>
      <c r="BK239" s="19"/>
      <c r="BL239" s="19"/>
      <c r="BM239" s="19"/>
      <c r="BN239" s="19"/>
      <c r="BO239" s="19"/>
      <c r="BP239" s="19"/>
      <c r="BQ239" s="19"/>
      <c r="BR239" s="19"/>
      <c r="BS239" s="19"/>
      <c r="BT239" s="19"/>
      <c r="BU239" s="19"/>
      <c r="BV239" s="19"/>
      <c r="BW239" s="19"/>
      <c r="BX239" s="19"/>
      <c r="BY239" s="19"/>
      <c r="BZ239" s="19"/>
      <c r="CA239" s="19"/>
      <c r="CB239" s="19"/>
    </row>
    <row r="240" spans="1:80" ht="17.25" customHeight="1">
      <c r="A240" s="90" t="s">
        <v>51</v>
      </c>
      <c r="B240" s="107" t="s">
        <v>28</v>
      </c>
      <c r="C240" s="10" t="s">
        <v>2</v>
      </c>
      <c r="D240" s="50">
        <v>0</v>
      </c>
      <c r="E240" s="50">
        <v>0</v>
      </c>
      <c r="F240" s="50">
        <v>0</v>
      </c>
      <c r="G240" s="39">
        <v>0</v>
      </c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</row>
    <row r="241" spans="1:36" ht="21.75" customHeight="1">
      <c r="A241" s="91"/>
      <c r="B241" s="108"/>
      <c r="C241" s="5" t="s">
        <v>3</v>
      </c>
      <c r="D241" s="39">
        <v>15701324</v>
      </c>
      <c r="E241" s="39">
        <v>15701324</v>
      </c>
      <c r="F241" s="39">
        <v>15701324</v>
      </c>
      <c r="G241" s="39">
        <f t="shared" si="24"/>
        <v>100</v>
      </c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</row>
    <row r="242" spans="1:36" ht="30.75" customHeight="1">
      <c r="A242" s="91"/>
      <c r="B242" s="108"/>
      <c r="C242" s="5" t="s">
        <v>4</v>
      </c>
      <c r="D242" s="39">
        <v>0</v>
      </c>
      <c r="E242" s="39">
        <v>0</v>
      </c>
      <c r="F242" s="39">
        <v>0</v>
      </c>
      <c r="G242" s="39">
        <v>0</v>
      </c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</row>
    <row r="243" spans="1:36" ht="29.25" customHeight="1">
      <c r="A243" s="92"/>
      <c r="B243" s="109"/>
      <c r="C243" s="15" t="s">
        <v>6</v>
      </c>
      <c r="D243" s="43">
        <f>D240+D241+D242</f>
        <v>15701324</v>
      </c>
      <c r="E243" s="43">
        <f>E240+E241+E242</f>
        <v>15701324</v>
      </c>
      <c r="F243" s="43">
        <f>F240+F241+F242</f>
        <v>15701324</v>
      </c>
      <c r="G243" s="38">
        <f t="shared" si="24"/>
        <v>100</v>
      </c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</row>
    <row r="244" spans="1:36" ht="19.5" customHeight="1">
      <c r="A244" s="90" t="s">
        <v>46</v>
      </c>
      <c r="B244" s="107" t="s">
        <v>28</v>
      </c>
      <c r="C244" s="5" t="s">
        <v>2</v>
      </c>
      <c r="D244" s="39">
        <v>0</v>
      </c>
      <c r="E244" s="39">
        <v>0</v>
      </c>
      <c r="F244" s="39">
        <v>0</v>
      </c>
      <c r="G244" s="39">
        <v>0</v>
      </c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</row>
    <row r="245" spans="1:36" ht="22.5" customHeight="1">
      <c r="A245" s="91"/>
      <c r="B245" s="108"/>
      <c r="C245" s="5" t="s">
        <v>3</v>
      </c>
      <c r="D245" s="39">
        <v>95000</v>
      </c>
      <c r="E245" s="39">
        <v>147750</v>
      </c>
      <c r="F245" s="39">
        <v>147320</v>
      </c>
      <c r="G245" s="39">
        <f t="shared" si="24"/>
        <v>99.708967851099828</v>
      </c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</row>
    <row r="246" spans="1:36" ht="32.25" customHeight="1">
      <c r="A246" s="91"/>
      <c r="B246" s="108"/>
      <c r="C246" s="5" t="s">
        <v>4</v>
      </c>
      <c r="D246" s="39">
        <v>0</v>
      </c>
      <c r="E246" s="39">
        <v>0</v>
      </c>
      <c r="F246" s="39">
        <v>0</v>
      </c>
      <c r="G246" s="39">
        <v>0</v>
      </c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</row>
    <row r="247" spans="1:36" ht="29.25" customHeight="1">
      <c r="A247" s="92"/>
      <c r="B247" s="109"/>
      <c r="C247" s="15" t="s">
        <v>6</v>
      </c>
      <c r="D247" s="43">
        <f>D244+D245+D246</f>
        <v>95000</v>
      </c>
      <c r="E247" s="43">
        <f>E244+E245+E246</f>
        <v>147750</v>
      </c>
      <c r="F247" s="43">
        <f>F244+F245+F246</f>
        <v>147320</v>
      </c>
      <c r="G247" s="38">
        <f t="shared" si="24"/>
        <v>99.708967851099828</v>
      </c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</row>
    <row r="248" spans="1:36" ht="29.25" customHeight="1">
      <c r="A248" s="90" t="s">
        <v>84</v>
      </c>
      <c r="B248" s="107" t="s">
        <v>28</v>
      </c>
      <c r="C248" s="59" t="s">
        <v>2</v>
      </c>
      <c r="D248" s="51">
        <v>0</v>
      </c>
      <c r="E248" s="78">
        <v>0</v>
      </c>
      <c r="F248" s="78">
        <v>0</v>
      </c>
      <c r="G248" s="39">
        <v>0</v>
      </c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</row>
    <row r="249" spans="1:36" ht="29.25" customHeight="1">
      <c r="A249" s="91"/>
      <c r="B249" s="108"/>
      <c r="C249" s="59" t="s">
        <v>3</v>
      </c>
      <c r="D249" s="51">
        <v>0</v>
      </c>
      <c r="E249" s="78">
        <v>0</v>
      </c>
      <c r="F249" s="78">
        <v>0</v>
      </c>
      <c r="G249" s="39">
        <v>0</v>
      </c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</row>
    <row r="250" spans="1:36" ht="31.5" customHeight="1">
      <c r="A250" s="91"/>
      <c r="B250" s="108"/>
      <c r="C250" s="59" t="s">
        <v>4</v>
      </c>
      <c r="D250" s="51">
        <v>0</v>
      </c>
      <c r="E250" s="78">
        <v>0</v>
      </c>
      <c r="F250" s="51">
        <v>0</v>
      </c>
      <c r="G250" s="39">
        <v>0</v>
      </c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</row>
    <row r="251" spans="1:36" ht="39.75" customHeight="1">
      <c r="A251" s="92"/>
      <c r="B251" s="109"/>
      <c r="C251" s="15" t="s">
        <v>6</v>
      </c>
      <c r="D251" s="43">
        <f>D248+D249+D250</f>
        <v>0</v>
      </c>
      <c r="E251" s="43">
        <f>E248+E249+E250</f>
        <v>0</v>
      </c>
      <c r="F251" s="43">
        <f t="shared" ref="F251" si="28">F248+F249+F250</f>
        <v>0</v>
      </c>
      <c r="G251" s="38">
        <v>0</v>
      </c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</row>
    <row r="252" spans="1:36" ht="30" customHeight="1">
      <c r="A252" s="83" t="s">
        <v>52</v>
      </c>
      <c r="B252" s="107"/>
      <c r="C252" s="33" t="s">
        <v>53</v>
      </c>
      <c r="D252" s="53">
        <f>D256</f>
        <v>0</v>
      </c>
      <c r="E252" s="53">
        <f t="shared" ref="E252:F254" si="29">E256</f>
        <v>0</v>
      </c>
      <c r="F252" s="53">
        <f t="shared" si="29"/>
        <v>0</v>
      </c>
      <c r="G252" s="49">
        <v>0</v>
      </c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</row>
    <row r="253" spans="1:36" ht="20.25" customHeight="1">
      <c r="A253" s="84"/>
      <c r="B253" s="108"/>
      <c r="C253" s="33" t="s">
        <v>3</v>
      </c>
      <c r="D253" s="53">
        <f>D257</f>
        <v>0</v>
      </c>
      <c r="E253" s="53">
        <f t="shared" si="29"/>
        <v>0</v>
      </c>
      <c r="F253" s="53">
        <f t="shared" si="29"/>
        <v>0</v>
      </c>
      <c r="G253" s="49">
        <v>0</v>
      </c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</row>
    <row r="254" spans="1:36" ht="33.75" customHeight="1">
      <c r="A254" s="84"/>
      <c r="B254" s="108"/>
      <c r="C254" s="33" t="s">
        <v>4</v>
      </c>
      <c r="D254" s="53">
        <f>D258</f>
        <v>0</v>
      </c>
      <c r="E254" s="53">
        <f t="shared" si="29"/>
        <v>0</v>
      </c>
      <c r="F254" s="53">
        <f t="shared" si="29"/>
        <v>0</v>
      </c>
      <c r="G254" s="49">
        <v>0</v>
      </c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</row>
    <row r="255" spans="1:36" ht="29.25" customHeight="1">
      <c r="A255" s="84"/>
      <c r="B255" s="109"/>
      <c r="C255" s="13" t="s">
        <v>6</v>
      </c>
      <c r="D255" s="53">
        <f>SUM(D252:D254)</f>
        <v>0</v>
      </c>
      <c r="E255" s="53">
        <f t="shared" ref="E255:F255" si="30">SUM(E252:E254)</f>
        <v>0</v>
      </c>
      <c r="F255" s="53">
        <f t="shared" si="30"/>
        <v>0</v>
      </c>
      <c r="G255" s="37">
        <v>0</v>
      </c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3"/>
      <c r="AJ255" s="3"/>
    </row>
    <row r="256" spans="1:36" ht="29.25" customHeight="1">
      <c r="A256" s="90" t="s">
        <v>56</v>
      </c>
      <c r="B256" s="107" t="s">
        <v>11</v>
      </c>
      <c r="C256" s="32" t="s">
        <v>53</v>
      </c>
      <c r="D256" s="51">
        <v>0</v>
      </c>
      <c r="E256" s="51">
        <v>0</v>
      </c>
      <c r="F256" s="51">
        <v>0</v>
      </c>
      <c r="G256" s="39">
        <v>0</v>
      </c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  <c r="AH256" s="3"/>
      <c r="AI256" s="3"/>
      <c r="AJ256" s="3"/>
    </row>
    <row r="257" spans="1:36" ht="23.25" customHeight="1">
      <c r="A257" s="91"/>
      <c r="B257" s="108"/>
      <c r="C257" s="32" t="s">
        <v>3</v>
      </c>
      <c r="D257" s="51">
        <v>0</v>
      </c>
      <c r="E257" s="51">
        <v>0</v>
      </c>
      <c r="F257" s="51">
        <v>0</v>
      </c>
      <c r="G257" s="39">
        <v>0</v>
      </c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  <c r="AJ257" s="3"/>
    </row>
    <row r="258" spans="1:36" ht="29.25" customHeight="1">
      <c r="A258" s="91"/>
      <c r="B258" s="108"/>
      <c r="C258" s="32" t="s">
        <v>4</v>
      </c>
      <c r="D258" s="51">
        <v>0</v>
      </c>
      <c r="E258" s="51">
        <v>0</v>
      </c>
      <c r="F258" s="51">
        <v>0</v>
      </c>
      <c r="G258" s="39">
        <v>0</v>
      </c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</row>
    <row r="259" spans="1:36" ht="29.25" customHeight="1">
      <c r="A259" s="92"/>
      <c r="B259" s="109"/>
      <c r="C259" s="15" t="s">
        <v>6</v>
      </c>
      <c r="D259" s="43">
        <f>D256+D257+D258</f>
        <v>0</v>
      </c>
      <c r="E259" s="43">
        <f t="shared" ref="E259:F259" si="31">E256+E257+E258</f>
        <v>0</v>
      </c>
      <c r="F259" s="43">
        <f t="shared" si="31"/>
        <v>0</v>
      </c>
      <c r="G259" s="38">
        <v>0</v>
      </c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  <c r="AJ259" s="3"/>
    </row>
    <row r="260" spans="1:36" ht="29.25" customHeight="1">
      <c r="A260" s="83" t="s">
        <v>68</v>
      </c>
      <c r="B260" s="107"/>
      <c r="C260" s="58" t="s">
        <v>53</v>
      </c>
      <c r="D260" s="53">
        <f>D264+D268+D272+D276+D280</f>
        <v>35545</v>
      </c>
      <c r="E260" s="53">
        <f t="shared" ref="E260:F260" si="32">E264+E268+E272+E276+E280</f>
        <v>35545</v>
      </c>
      <c r="F260" s="53">
        <f t="shared" si="32"/>
        <v>35544.6</v>
      </c>
      <c r="G260" s="49">
        <f t="shared" si="24"/>
        <v>99.998874665916432</v>
      </c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3"/>
      <c r="AJ260" s="3"/>
    </row>
    <row r="261" spans="1:36" ht="29.25" customHeight="1">
      <c r="A261" s="84"/>
      <c r="B261" s="108"/>
      <c r="C261" s="58" t="s">
        <v>3</v>
      </c>
      <c r="D261" s="53">
        <f>D265+D269+D273+D277+D281</f>
        <v>706199.21</v>
      </c>
      <c r="E261" s="53">
        <f t="shared" ref="E261:F261" si="33">E265+E269+E273+E277+E281</f>
        <v>793210.2</v>
      </c>
      <c r="F261" s="53">
        <f t="shared" si="33"/>
        <v>786236.2</v>
      </c>
      <c r="G261" s="49">
        <f t="shared" si="24"/>
        <v>99.120787907165081</v>
      </c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3"/>
      <c r="AJ261" s="3"/>
    </row>
    <row r="262" spans="1:36" ht="29.25" customHeight="1">
      <c r="A262" s="84"/>
      <c r="B262" s="108"/>
      <c r="C262" s="58" t="s">
        <v>4</v>
      </c>
      <c r="D262" s="53">
        <f>D266+D270+D274+D278</f>
        <v>0</v>
      </c>
      <c r="E262" s="53">
        <f t="shared" ref="E262:F262" si="34">E266+E270+E274+E278</f>
        <v>0</v>
      </c>
      <c r="F262" s="53">
        <f t="shared" si="34"/>
        <v>0</v>
      </c>
      <c r="G262" s="49">
        <v>0</v>
      </c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  <c r="AH262" s="3"/>
      <c r="AI262" s="3"/>
      <c r="AJ262" s="3"/>
    </row>
    <row r="263" spans="1:36" ht="29.25" customHeight="1">
      <c r="A263" s="84"/>
      <c r="B263" s="109"/>
      <c r="C263" s="13" t="s">
        <v>6</v>
      </c>
      <c r="D263" s="53">
        <f>D260+D261+D262</f>
        <v>741744.21</v>
      </c>
      <c r="E263" s="53">
        <f>E260+E261+E262</f>
        <v>828755.2</v>
      </c>
      <c r="F263" s="53">
        <f>F260+F261+F262</f>
        <v>821780.79999999993</v>
      </c>
      <c r="G263" s="37">
        <f t="shared" si="24"/>
        <v>99.158448719235778</v>
      </c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  <c r="AJ263" s="3"/>
    </row>
    <row r="264" spans="1:36" ht="31.5" customHeight="1">
      <c r="A264" s="90" t="s">
        <v>87</v>
      </c>
      <c r="B264" s="107" t="s">
        <v>11</v>
      </c>
      <c r="C264" s="57" t="s">
        <v>53</v>
      </c>
      <c r="D264" s="51">
        <v>0</v>
      </c>
      <c r="E264" s="78">
        <v>0</v>
      </c>
      <c r="F264" s="78">
        <v>0</v>
      </c>
      <c r="G264" s="39">
        <v>0</v>
      </c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</row>
    <row r="265" spans="1:36" ht="22.5" customHeight="1">
      <c r="A265" s="91"/>
      <c r="B265" s="108"/>
      <c r="C265" s="57" t="s">
        <v>3</v>
      </c>
      <c r="D265" s="51">
        <v>10000</v>
      </c>
      <c r="E265" s="78">
        <v>10000</v>
      </c>
      <c r="F265" s="78">
        <v>10000</v>
      </c>
      <c r="G265" s="39">
        <f t="shared" si="24"/>
        <v>100</v>
      </c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</row>
    <row r="266" spans="1:36" ht="29.25" customHeight="1">
      <c r="A266" s="91"/>
      <c r="B266" s="108"/>
      <c r="C266" s="57" t="s">
        <v>4</v>
      </c>
      <c r="D266" s="51">
        <v>0</v>
      </c>
      <c r="E266" s="78">
        <v>0</v>
      </c>
      <c r="F266" s="78">
        <v>0</v>
      </c>
      <c r="G266" s="39">
        <v>0</v>
      </c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</row>
    <row r="267" spans="1:36" ht="29.25" customHeight="1">
      <c r="A267" s="92"/>
      <c r="B267" s="109"/>
      <c r="C267" s="15" t="s">
        <v>6</v>
      </c>
      <c r="D267" s="43">
        <f>D264+D265+D266</f>
        <v>10000</v>
      </c>
      <c r="E267" s="43">
        <f>E264+E265+E266</f>
        <v>10000</v>
      </c>
      <c r="F267" s="43">
        <f t="shared" ref="F267" si="35">F264+F265+F266</f>
        <v>10000</v>
      </c>
      <c r="G267" s="38">
        <f t="shared" si="24"/>
        <v>100</v>
      </c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</row>
    <row r="268" spans="1:36" ht="29.25" customHeight="1">
      <c r="A268" s="90" t="s">
        <v>76</v>
      </c>
      <c r="B268" s="107" t="s">
        <v>11</v>
      </c>
      <c r="C268" s="57" t="s">
        <v>53</v>
      </c>
      <c r="D268" s="51">
        <v>0</v>
      </c>
      <c r="E268" s="78">
        <v>0</v>
      </c>
      <c r="F268" s="78">
        <v>0</v>
      </c>
      <c r="G268" s="39">
        <v>0</v>
      </c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</row>
    <row r="269" spans="1:36" ht="29.25" customHeight="1">
      <c r="A269" s="91"/>
      <c r="B269" s="108"/>
      <c r="C269" s="57" t="s">
        <v>3</v>
      </c>
      <c r="D269" s="51">
        <v>316199.21000000002</v>
      </c>
      <c r="E269" s="78">
        <v>432113.8</v>
      </c>
      <c r="F269" s="78">
        <v>432113.8</v>
      </c>
      <c r="G269" s="39">
        <f t="shared" si="24"/>
        <v>100</v>
      </c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</row>
    <row r="270" spans="1:36" ht="29.25" customHeight="1">
      <c r="A270" s="91"/>
      <c r="B270" s="108"/>
      <c r="C270" s="57" t="s">
        <v>4</v>
      </c>
      <c r="D270" s="51">
        <v>0</v>
      </c>
      <c r="E270" s="78">
        <v>0</v>
      </c>
      <c r="F270" s="78">
        <v>0</v>
      </c>
      <c r="G270" s="39">
        <v>0</v>
      </c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</row>
    <row r="271" spans="1:36" ht="29.25" customHeight="1">
      <c r="A271" s="92"/>
      <c r="B271" s="109"/>
      <c r="C271" s="15" t="s">
        <v>6</v>
      </c>
      <c r="D271" s="43">
        <f>D268+D269+D270</f>
        <v>316199.21000000002</v>
      </c>
      <c r="E271" s="43">
        <f>E268+E269+E270</f>
        <v>432113.8</v>
      </c>
      <c r="F271" s="43">
        <f t="shared" ref="F271" si="36">F268+F269+F270</f>
        <v>432113.8</v>
      </c>
      <c r="G271" s="38">
        <f t="shared" si="24"/>
        <v>100</v>
      </c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</row>
    <row r="272" spans="1:36" ht="29.25" customHeight="1">
      <c r="A272" s="90" t="s">
        <v>67</v>
      </c>
      <c r="B272" s="107" t="s">
        <v>11</v>
      </c>
      <c r="C272" s="57" t="s">
        <v>53</v>
      </c>
      <c r="D272" s="51">
        <v>35545</v>
      </c>
      <c r="E272" s="78">
        <v>35545</v>
      </c>
      <c r="F272" s="78">
        <v>35544.6</v>
      </c>
      <c r="G272" s="39">
        <f t="shared" si="24"/>
        <v>99.998874665916432</v>
      </c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</row>
    <row r="273" spans="1:36" ht="29.25" customHeight="1">
      <c r="A273" s="91"/>
      <c r="B273" s="108"/>
      <c r="C273" s="57" t="s">
        <v>3</v>
      </c>
      <c r="D273" s="51">
        <v>0</v>
      </c>
      <c r="E273" s="78">
        <v>0</v>
      </c>
      <c r="F273" s="78">
        <v>0</v>
      </c>
      <c r="G273" s="39">
        <v>0</v>
      </c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</row>
    <row r="274" spans="1:36" ht="29.25" customHeight="1">
      <c r="A274" s="91"/>
      <c r="B274" s="108"/>
      <c r="C274" s="57" t="s">
        <v>4</v>
      </c>
      <c r="D274" s="51">
        <v>0</v>
      </c>
      <c r="E274" s="78">
        <v>0</v>
      </c>
      <c r="F274" s="78">
        <v>0</v>
      </c>
      <c r="G274" s="39">
        <v>0</v>
      </c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  <c r="AJ274" s="3"/>
    </row>
    <row r="275" spans="1:36" ht="57" customHeight="1">
      <c r="A275" s="92"/>
      <c r="B275" s="109"/>
      <c r="C275" s="15" t="s">
        <v>6</v>
      </c>
      <c r="D275" s="43">
        <f>D272+D273+D274</f>
        <v>35545</v>
      </c>
      <c r="E275" s="43">
        <f>E272+E273+E274</f>
        <v>35545</v>
      </c>
      <c r="F275" s="43">
        <f>F272+F273+F274</f>
        <v>35544.6</v>
      </c>
      <c r="G275" s="38">
        <f t="shared" si="24"/>
        <v>99.998874665916432</v>
      </c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  <c r="AJ275" s="3"/>
    </row>
    <row r="276" spans="1:36" ht="31.5" customHeight="1">
      <c r="A276" s="90" t="s">
        <v>86</v>
      </c>
      <c r="B276" s="107" t="s">
        <v>11</v>
      </c>
      <c r="C276" s="57" t="s">
        <v>53</v>
      </c>
      <c r="D276" s="51">
        <v>0</v>
      </c>
      <c r="E276" s="78">
        <v>0</v>
      </c>
      <c r="F276" s="78">
        <v>0</v>
      </c>
      <c r="G276" s="39">
        <v>0</v>
      </c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  <c r="AJ276" s="3"/>
    </row>
    <row r="277" spans="1:36" ht="25.5" customHeight="1">
      <c r="A277" s="91"/>
      <c r="B277" s="108"/>
      <c r="C277" s="57" t="s">
        <v>3</v>
      </c>
      <c r="D277" s="51">
        <v>10000</v>
      </c>
      <c r="E277" s="78">
        <v>8250</v>
      </c>
      <c r="F277" s="78">
        <v>8250</v>
      </c>
      <c r="G277" s="39">
        <f t="shared" si="24"/>
        <v>100</v>
      </c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  <c r="AJ277" s="3"/>
    </row>
    <row r="278" spans="1:36" ht="26.25" customHeight="1">
      <c r="A278" s="91"/>
      <c r="B278" s="108"/>
      <c r="C278" s="57" t="s">
        <v>4</v>
      </c>
      <c r="D278" s="51">
        <v>0</v>
      </c>
      <c r="E278" s="78">
        <v>0</v>
      </c>
      <c r="F278" s="78">
        <v>0</v>
      </c>
      <c r="G278" s="39">
        <v>0</v>
      </c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  <c r="AJ278" s="3"/>
    </row>
    <row r="279" spans="1:36" ht="27.75" customHeight="1">
      <c r="A279" s="92"/>
      <c r="B279" s="109"/>
      <c r="C279" s="15" t="s">
        <v>6</v>
      </c>
      <c r="D279" s="43">
        <f>D276+D277+D278</f>
        <v>10000</v>
      </c>
      <c r="E279" s="43">
        <f>E276+E277+E278</f>
        <v>8250</v>
      </c>
      <c r="F279" s="43">
        <f t="shared" ref="F279" si="37">F276+F277+F278</f>
        <v>8250</v>
      </c>
      <c r="G279" s="38">
        <f t="shared" si="24"/>
        <v>100</v>
      </c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  <c r="AJ279" s="3"/>
    </row>
    <row r="280" spans="1:36" ht="29.25" customHeight="1">
      <c r="A280" s="90" t="s">
        <v>88</v>
      </c>
      <c r="B280" s="107" t="s">
        <v>11</v>
      </c>
      <c r="C280" s="57" t="s">
        <v>53</v>
      </c>
      <c r="D280" s="51">
        <v>0</v>
      </c>
      <c r="E280" s="78">
        <v>0</v>
      </c>
      <c r="F280" s="78">
        <v>0</v>
      </c>
      <c r="G280" s="39">
        <v>0</v>
      </c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3"/>
      <c r="AJ280" s="3"/>
    </row>
    <row r="281" spans="1:36" ht="27.75" customHeight="1">
      <c r="A281" s="91"/>
      <c r="B281" s="108"/>
      <c r="C281" s="57" t="s">
        <v>3</v>
      </c>
      <c r="D281" s="51">
        <v>370000</v>
      </c>
      <c r="E281" s="78">
        <v>342846.4</v>
      </c>
      <c r="F281" s="78">
        <v>335872.4</v>
      </c>
      <c r="G281" s="39">
        <f t="shared" si="24"/>
        <v>97.965852930058475</v>
      </c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  <c r="AH281" s="3"/>
      <c r="AI281" s="3"/>
      <c r="AJ281" s="3"/>
    </row>
    <row r="282" spans="1:36" ht="30" customHeight="1">
      <c r="A282" s="91"/>
      <c r="B282" s="108"/>
      <c r="C282" s="57" t="s">
        <v>4</v>
      </c>
      <c r="D282" s="51">
        <v>0</v>
      </c>
      <c r="E282" s="78">
        <v>0</v>
      </c>
      <c r="F282" s="78">
        <v>0</v>
      </c>
      <c r="G282" s="39">
        <v>0</v>
      </c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  <c r="AH282" s="3"/>
      <c r="AI282" s="3"/>
      <c r="AJ282" s="3"/>
    </row>
    <row r="283" spans="1:36" ht="27.75" customHeight="1">
      <c r="A283" s="92"/>
      <c r="B283" s="109"/>
      <c r="C283" s="15" t="s">
        <v>6</v>
      </c>
      <c r="D283" s="43">
        <f>D280+D281+D282</f>
        <v>370000</v>
      </c>
      <c r="E283" s="43">
        <f>E280+E281+E282</f>
        <v>342846.4</v>
      </c>
      <c r="F283" s="43">
        <f t="shared" ref="F283" si="38">F280+F281+F282</f>
        <v>335872.4</v>
      </c>
      <c r="G283" s="38">
        <f t="shared" si="24"/>
        <v>97.965852930058475</v>
      </c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  <c r="AH283" s="3"/>
      <c r="AI283" s="3"/>
      <c r="AJ283" s="3"/>
    </row>
    <row r="284" spans="1:36" s="17" customFormat="1">
      <c r="A284" s="113" t="s">
        <v>9</v>
      </c>
      <c r="B284" s="116"/>
      <c r="C284" s="20" t="s">
        <v>2</v>
      </c>
      <c r="D284" s="52">
        <f t="shared" ref="D284:F285" si="39">D8+D56+D68+D112+D184+D216+D236+D252+D260</f>
        <v>130940188.44</v>
      </c>
      <c r="E284" s="52">
        <f t="shared" si="39"/>
        <v>146504957.26000002</v>
      </c>
      <c r="F284" s="52">
        <f t="shared" si="39"/>
        <v>140997584</v>
      </c>
      <c r="G284" s="49">
        <f t="shared" si="24"/>
        <v>96.240828049097232</v>
      </c>
    </row>
    <row r="285" spans="1:36" s="17" customFormat="1">
      <c r="A285" s="114"/>
      <c r="B285" s="116"/>
      <c r="C285" s="20" t="s">
        <v>3</v>
      </c>
      <c r="D285" s="52">
        <f t="shared" si="39"/>
        <v>122398947.69999999</v>
      </c>
      <c r="E285" s="52">
        <f t="shared" si="39"/>
        <v>130676685.53</v>
      </c>
      <c r="F285" s="52">
        <f t="shared" si="39"/>
        <v>126614176.84000002</v>
      </c>
      <c r="G285" s="49">
        <f t="shared" ref="G285:G287" si="40">F285/E285*100</f>
        <v>96.891175596072699</v>
      </c>
    </row>
    <row r="286" spans="1:36" s="17" customFormat="1" ht="31.5">
      <c r="A286" s="114"/>
      <c r="B286" s="116"/>
      <c r="C286" s="74" t="s">
        <v>4</v>
      </c>
      <c r="D286" s="61">
        <f>D10+D58+D70+D186+D218+D238+D254+D262</f>
        <v>0</v>
      </c>
      <c r="E286" s="61">
        <f>E10+E58+E70+E186+E218+E238+E254+E262</f>
        <v>85000</v>
      </c>
      <c r="F286" s="61">
        <f>F10+F58+F70+F186+F218+F238+F254+F262</f>
        <v>63116.27</v>
      </c>
      <c r="G286" s="49">
        <v>0</v>
      </c>
    </row>
    <row r="287" spans="1:36" s="17" customFormat="1" ht="27.75" customHeight="1">
      <c r="A287" s="115"/>
      <c r="B287" s="116"/>
      <c r="C287" s="75" t="s">
        <v>12</v>
      </c>
      <c r="D287" s="62">
        <f>D284+D285+D286</f>
        <v>253339136.13999999</v>
      </c>
      <c r="E287" s="62">
        <f t="shared" ref="E287:F287" si="41">E284+E285+E286</f>
        <v>277266642.79000002</v>
      </c>
      <c r="F287" s="40">
        <f t="shared" si="41"/>
        <v>267674877.11000004</v>
      </c>
      <c r="G287" s="37">
        <f t="shared" si="40"/>
        <v>96.54059875956132</v>
      </c>
    </row>
    <row r="291" spans="4:7">
      <c r="D291" s="9"/>
      <c r="E291" s="9"/>
      <c r="F291" s="9"/>
      <c r="G291" s="9"/>
    </row>
  </sheetData>
  <mergeCells count="149">
    <mergeCell ref="A176:A179"/>
    <mergeCell ref="B176:B179"/>
    <mergeCell ref="A92:A95"/>
    <mergeCell ref="B208:B211"/>
    <mergeCell ref="A152:A155"/>
    <mergeCell ref="B168:B171"/>
    <mergeCell ref="B156:B159"/>
    <mergeCell ref="A200:A203"/>
    <mergeCell ref="A204:A207"/>
    <mergeCell ref="B152:B155"/>
    <mergeCell ref="B160:B163"/>
    <mergeCell ref="A148:A151"/>
    <mergeCell ref="A160:A163"/>
    <mergeCell ref="A184:A187"/>
    <mergeCell ref="A144:A147"/>
    <mergeCell ref="B144:B147"/>
    <mergeCell ref="A128:A131"/>
    <mergeCell ref="B128:B131"/>
    <mergeCell ref="A248:A251"/>
    <mergeCell ref="B248:B251"/>
    <mergeCell ref="A252:A255"/>
    <mergeCell ref="B252:B255"/>
    <mergeCell ref="B200:B203"/>
    <mergeCell ref="B228:B231"/>
    <mergeCell ref="A192:A195"/>
    <mergeCell ref="A188:A191"/>
    <mergeCell ref="A216:A219"/>
    <mergeCell ref="A220:A223"/>
    <mergeCell ref="A212:A215"/>
    <mergeCell ref="A132:A135"/>
    <mergeCell ref="B108:B111"/>
    <mergeCell ref="A284:A287"/>
    <mergeCell ref="B284:B287"/>
    <mergeCell ref="A112:A115"/>
    <mergeCell ref="B216:B219"/>
    <mergeCell ref="A276:A279"/>
    <mergeCell ref="B276:B279"/>
    <mergeCell ref="A280:A283"/>
    <mergeCell ref="B280:B283"/>
    <mergeCell ref="A260:A263"/>
    <mergeCell ref="B260:B263"/>
    <mergeCell ref="B264:B267"/>
    <mergeCell ref="A264:A267"/>
    <mergeCell ref="A268:A271"/>
    <mergeCell ref="B268:B271"/>
    <mergeCell ref="A272:A275"/>
    <mergeCell ref="B272:B275"/>
    <mergeCell ref="A236:A239"/>
    <mergeCell ref="B236:B239"/>
    <mergeCell ref="B120:B123"/>
    <mergeCell ref="A116:A119"/>
    <mergeCell ref="B116:B119"/>
    <mergeCell ref="A164:A167"/>
    <mergeCell ref="A136:A139"/>
    <mergeCell ref="A156:A159"/>
    <mergeCell ref="A256:A259"/>
    <mergeCell ref="B256:B259"/>
    <mergeCell ref="B212:B215"/>
    <mergeCell ref="B220:B223"/>
    <mergeCell ref="B240:B243"/>
    <mergeCell ref="A244:A247"/>
    <mergeCell ref="B244:B247"/>
    <mergeCell ref="A240:A243"/>
    <mergeCell ref="A228:A231"/>
    <mergeCell ref="A224:A227"/>
    <mergeCell ref="B224:B227"/>
    <mergeCell ref="B192:B195"/>
    <mergeCell ref="B188:B191"/>
    <mergeCell ref="A196:A199"/>
    <mergeCell ref="B196:B199"/>
    <mergeCell ref="B184:B187"/>
    <mergeCell ref="B164:B167"/>
    <mergeCell ref="A168:A171"/>
    <mergeCell ref="B204:B207"/>
    <mergeCell ref="A208:A211"/>
    <mergeCell ref="B172:B175"/>
    <mergeCell ref="A172:A175"/>
    <mergeCell ref="G6:G7"/>
    <mergeCell ref="B88:B91"/>
    <mergeCell ref="D1:G1"/>
    <mergeCell ref="D2:G2"/>
    <mergeCell ref="D3:G3"/>
    <mergeCell ref="A4:G4"/>
    <mergeCell ref="C6:C7"/>
    <mergeCell ref="A6:A7"/>
    <mergeCell ref="D6:F6"/>
    <mergeCell ref="A12:A15"/>
    <mergeCell ref="B8:B11"/>
    <mergeCell ref="A8:A11"/>
    <mergeCell ref="B6:B7"/>
    <mergeCell ref="B24:B27"/>
    <mergeCell ref="A28:A31"/>
    <mergeCell ref="A24:A27"/>
    <mergeCell ref="A36:A39"/>
    <mergeCell ref="A32:A35"/>
    <mergeCell ref="A40:A43"/>
    <mergeCell ref="A16:A19"/>
    <mergeCell ref="B16:B19"/>
    <mergeCell ref="A20:A23"/>
    <mergeCell ref="A56:A59"/>
    <mergeCell ref="A60:A63"/>
    <mergeCell ref="B20:B23"/>
    <mergeCell ref="B12:B15"/>
    <mergeCell ref="B28:B31"/>
    <mergeCell ref="B40:B43"/>
    <mergeCell ref="B36:B39"/>
    <mergeCell ref="A48:A51"/>
    <mergeCell ref="A100:A103"/>
    <mergeCell ref="B100:B103"/>
    <mergeCell ref="B32:B35"/>
    <mergeCell ref="B76:B79"/>
    <mergeCell ref="A44:A47"/>
    <mergeCell ref="B44:B47"/>
    <mergeCell ref="B60:B63"/>
    <mergeCell ref="A64:A67"/>
    <mergeCell ref="B64:B67"/>
    <mergeCell ref="A68:A71"/>
    <mergeCell ref="B80:B83"/>
    <mergeCell ref="A88:A91"/>
    <mergeCell ref="B56:B59"/>
    <mergeCell ref="B92:B95"/>
    <mergeCell ref="A84:A87"/>
    <mergeCell ref="A96:A99"/>
    <mergeCell ref="B96:B99"/>
    <mergeCell ref="A76:A79"/>
    <mergeCell ref="B48:B51"/>
    <mergeCell ref="B112:B115"/>
    <mergeCell ref="B84:B87"/>
    <mergeCell ref="A180:A183"/>
    <mergeCell ref="B180:B183"/>
    <mergeCell ref="A232:A235"/>
    <mergeCell ref="B232:B235"/>
    <mergeCell ref="A52:A55"/>
    <mergeCell ref="B52:B55"/>
    <mergeCell ref="B148:B151"/>
    <mergeCell ref="A140:A143"/>
    <mergeCell ref="B136:B139"/>
    <mergeCell ref="A124:A127"/>
    <mergeCell ref="A108:A111"/>
    <mergeCell ref="B68:B71"/>
    <mergeCell ref="B132:B135"/>
    <mergeCell ref="A72:A75"/>
    <mergeCell ref="B124:B127"/>
    <mergeCell ref="B72:B75"/>
    <mergeCell ref="A80:A83"/>
    <mergeCell ref="A120:A123"/>
    <mergeCell ref="A104:A107"/>
    <mergeCell ref="B104:B107"/>
    <mergeCell ref="B140:B143"/>
  </mergeCells>
  <phoneticPr fontId="0" type="noConversion"/>
  <pageMargins left="0.25" right="0" top="0.12" bottom="0.35433070866141736" header="0.11811023622047245" footer="0.11811023622047245"/>
  <pageSetup paperSize="9" scale="67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8</vt:lpstr>
      <vt:lpstr>'Таблица 8'!Заголовки_для_печати</vt:lpstr>
      <vt:lpstr>'Таблица 8'!Область_печати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2022-03-25T09:59:21Z</cp:lastPrinted>
  <dcterms:created xsi:type="dcterms:W3CDTF">2011-06-15T13:58:56Z</dcterms:created>
  <dcterms:modified xsi:type="dcterms:W3CDTF">2022-03-29T14:34:22Z</dcterms:modified>
</cp:coreProperties>
</file>