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2-2024год\МУН ПРОГРАММЫ (2022-2024)\Отчет об исполнении МП 2022г\Исп. на 01.01.2023г\"/>
    </mc:Choice>
  </mc:AlternateContent>
  <xr:revisionPtr revIDLastSave="0" documentId="13_ncr:1_{8A01B097-E9D6-42B7-856C-49C3292394D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8'!$A$1:$G$303</definedName>
  </definedNames>
  <calcPr calcId="181029"/>
</workbook>
</file>

<file path=xl/calcChain.xml><?xml version="1.0" encoding="utf-8"?>
<calcChain xmlns="http://schemas.openxmlformats.org/spreadsheetml/2006/main">
  <c r="F265" i="1" l="1"/>
  <c r="F157" i="1"/>
  <c r="E157" i="1"/>
  <c r="F156" i="1"/>
  <c r="E156" i="1"/>
  <c r="G220" i="1"/>
  <c r="G221" i="1"/>
  <c r="E223" i="1"/>
  <c r="F223" i="1"/>
  <c r="G223" i="1" s="1"/>
  <c r="D223" i="1"/>
  <c r="G217" i="1"/>
  <c r="G213" i="1"/>
  <c r="G168" i="1"/>
  <c r="G169" i="1"/>
  <c r="G153" i="1"/>
  <c r="F113" i="1"/>
  <c r="E113" i="1"/>
  <c r="E155" i="1"/>
  <c r="F155" i="1"/>
  <c r="G155" i="1" s="1"/>
  <c r="D155" i="1"/>
  <c r="F109" i="1"/>
  <c r="F108" i="1"/>
  <c r="F56" i="1" l="1"/>
  <c r="F57" i="1"/>
  <c r="E219" i="1" l="1"/>
  <c r="F219" i="1"/>
  <c r="G219" i="1" s="1"/>
  <c r="E215" i="1"/>
  <c r="F215" i="1"/>
  <c r="G215" i="1" s="1"/>
  <c r="D215" i="1"/>
  <c r="D219" i="1"/>
  <c r="E171" i="1"/>
  <c r="F171" i="1"/>
  <c r="G171" i="1" s="1"/>
  <c r="D171" i="1"/>
  <c r="E112" i="1" l="1"/>
  <c r="E56" i="1"/>
  <c r="E57" i="1"/>
  <c r="E87" i="1"/>
  <c r="F87" i="1"/>
  <c r="D87" i="1"/>
  <c r="G60" i="1" l="1"/>
  <c r="E63" i="1"/>
  <c r="F63" i="1"/>
  <c r="D63" i="1"/>
  <c r="G63" i="1" l="1"/>
  <c r="F9" i="1"/>
  <c r="G53" i="1" l="1"/>
  <c r="E17" i="1"/>
  <c r="F281" i="1" l="1"/>
  <c r="F280" i="1"/>
  <c r="E280" i="1"/>
  <c r="F167" i="1"/>
  <c r="F112" i="1"/>
  <c r="G17" i="1" l="1"/>
  <c r="G20" i="1"/>
  <c r="G24" i="1"/>
  <c r="G36" i="1"/>
  <c r="G41" i="1"/>
  <c r="G45" i="1"/>
  <c r="G49" i="1"/>
  <c r="G65" i="1"/>
  <c r="G69" i="1"/>
  <c r="G73" i="1"/>
  <c r="G77" i="1"/>
  <c r="G97" i="1"/>
  <c r="G100" i="1"/>
  <c r="G101" i="1"/>
  <c r="G117" i="1"/>
  <c r="G121" i="1"/>
  <c r="G125" i="1"/>
  <c r="G129" i="1"/>
  <c r="G133" i="1"/>
  <c r="G140" i="1"/>
  <c r="G141" i="1"/>
  <c r="G148" i="1"/>
  <c r="G160" i="1"/>
  <c r="G161" i="1"/>
  <c r="G164" i="1"/>
  <c r="G165" i="1"/>
  <c r="G172" i="1"/>
  <c r="G173" i="1"/>
  <c r="G176" i="1"/>
  <c r="G177" i="1"/>
  <c r="G180" i="1"/>
  <c r="G181" i="1"/>
  <c r="G185" i="1"/>
  <c r="G192" i="1"/>
  <c r="G196" i="1"/>
  <c r="G200" i="1"/>
  <c r="G201" i="1"/>
  <c r="G204" i="1"/>
  <c r="G209" i="1"/>
  <c r="G225" i="1"/>
  <c r="G233" i="1"/>
  <c r="G236" i="1"/>
  <c r="G240" i="1"/>
  <c r="G244" i="1"/>
  <c r="G248" i="1"/>
  <c r="G252" i="1"/>
  <c r="G256" i="1"/>
  <c r="G257" i="1"/>
  <c r="G265" i="1"/>
  <c r="G268" i="1"/>
  <c r="G269" i="1"/>
  <c r="G273" i="1"/>
  <c r="G276" i="1"/>
  <c r="G277" i="1"/>
  <c r="G285" i="1"/>
  <c r="G289" i="1"/>
  <c r="G292" i="1"/>
  <c r="G293" i="1"/>
  <c r="G13" i="1"/>
  <c r="F299" i="1"/>
  <c r="F295" i="1"/>
  <c r="F291" i="1"/>
  <c r="E281" i="1" l="1"/>
  <c r="D280" i="1"/>
  <c r="D291" i="1"/>
  <c r="D295" i="1"/>
  <c r="D299" i="1"/>
  <c r="E299" i="1" l="1"/>
  <c r="E295" i="1"/>
  <c r="G295" i="1" s="1"/>
  <c r="E291" i="1"/>
  <c r="G291" i="1" s="1"/>
  <c r="E279" i="1"/>
  <c r="E275" i="1"/>
  <c r="E271" i="1"/>
  <c r="E267" i="1"/>
  <c r="E259" i="1"/>
  <c r="E255" i="1"/>
  <c r="E251" i="1"/>
  <c r="E247" i="1"/>
  <c r="E243" i="1"/>
  <c r="E239" i="1"/>
  <c r="E235" i="1"/>
  <c r="E224" i="1"/>
  <c r="E211" i="1"/>
  <c r="E207" i="1"/>
  <c r="E203" i="1"/>
  <c r="E199" i="1"/>
  <c r="E195" i="1"/>
  <c r="E191" i="1"/>
  <c r="E187" i="1"/>
  <c r="E183" i="1"/>
  <c r="E179" i="1"/>
  <c r="E175" i="1"/>
  <c r="E167" i="1"/>
  <c r="E163" i="1"/>
  <c r="F191" i="1"/>
  <c r="D191" i="1"/>
  <c r="D112" i="1"/>
  <c r="D113" i="1"/>
  <c r="E151" i="1"/>
  <c r="E143" i="1"/>
  <c r="E139" i="1"/>
  <c r="E135" i="1"/>
  <c r="E131" i="1"/>
  <c r="E127" i="1"/>
  <c r="E123" i="1"/>
  <c r="E119" i="1"/>
  <c r="E109" i="1"/>
  <c r="G109" i="1" s="1"/>
  <c r="E108" i="1"/>
  <c r="G108" i="1" s="1"/>
  <c r="E103" i="1"/>
  <c r="E99" i="1"/>
  <c r="E95" i="1"/>
  <c r="E83" i="1"/>
  <c r="E79" i="1"/>
  <c r="E75" i="1"/>
  <c r="E71" i="1"/>
  <c r="E67" i="1"/>
  <c r="E55" i="1"/>
  <c r="E51" i="1"/>
  <c r="E47" i="1"/>
  <c r="E43" i="1"/>
  <c r="E39" i="1"/>
  <c r="E35" i="1"/>
  <c r="E27" i="1"/>
  <c r="E23" i="1"/>
  <c r="E19" i="1"/>
  <c r="E15" i="1"/>
  <c r="D103" i="1"/>
  <c r="D99" i="1"/>
  <c r="D95" i="1"/>
  <c r="D83" i="1"/>
  <c r="D79" i="1"/>
  <c r="D75" i="1"/>
  <c r="D71" i="1"/>
  <c r="D67" i="1"/>
  <c r="D55" i="1"/>
  <c r="D51" i="1"/>
  <c r="D47" i="1"/>
  <c r="D43" i="1"/>
  <c r="D39" i="1"/>
  <c r="D35" i="1"/>
  <c r="D31" i="1"/>
  <c r="D27" i="1"/>
  <c r="D23" i="1"/>
  <c r="D19" i="1"/>
  <c r="D15" i="1"/>
  <c r="G224" i="1" l="1"/>
  <c r="E227" i="1"/>
  <c r="E147" i="1"/>
  <c r="G145" i="1"/>
  <c r="F151" i="1"/>
  <c r="G151" i="1" s="1"/>
  <c r="D151" i="1"/>
  <c r="G112" i="1"/>
  <c r="E114" i="1"/>
  <c r="F114" i="1"/>
  <c r="E9" i="1"/>
  <c r="E10" i="1"/>
  <c r="F10" i="1"/>
  <c r="D9" i="1"/>
  <c r="D8" i="1"/>
  <c r="F39" i="1"/>
  <c r="G39" i="1" s="1"/>
  <c r="E88" i="1"/>
  <c r="F88" i="1"/>
  <c r="E89" i="1"/>
  <c r="F89" i="1"/>
  <c r="E90" i="1"/>
  <c r="F90" i="1"/>
  <c r="D90" i="1"/>
  <c r="D89" i="1"/>
  <c r="D88" i="1"/>
  <c r="F95" i="1"/>
  <c r="F139" i="1"/>
  <c r="D139" i="1"/>
  <c r="F147" i="1"/>
  <c r="D147" i="1"/>
  <c r="D114" i="1"/>
  <c r="E158" i="1"/>
  <c r="F158" i="1"/>
  <c r="F159" i="1" s="1"/>
  <c r="D158" i="1"/>
  <c r="D157" i="1"/>
  <c r="D156" i="1"/>
  <c r="G113" i="1" l="1"/>
  <c r="F115" i="1"/>
  <c r="G147" i="1"/>
  <c r="G9" i="1"/>
  <c r="G157" i="1"/>
  <c r="G156" i="1"/>
  <c r="G89" i="1"/>
  <c r="G88" i="1"/>
  <c r="E228" i="1"/>
  <c r="F228" i="1"/>
  <c r="E229" i="1"/>
  <c r="F229" i="1"/>
  <c r="E230" i="1"/>
  <c r="F230" i="1"/>
  <c r="D228" i="1"/>
  <c r="G229" i="1" l="1"/>
  <c r="G228" i="1"/>
  <c r="E260" i="1"/>
  <c r="F260" i="1"/>
  <c r="E261" i="1"/>
  <c r="F261" i="1"/>
  <c r="E262" i="1"/>
  <c r="F262" i="1"/>
  <c r="D262" i="1"/>
  <c r="D261" i="1"/>
  <c r="D260" i="1"/>
  <c r="F279" i="1"/>
  <c r="G279" i="1" s="1"/>
  <c r="D279" i="1"/>
  <c r="G280" i="1"/>
  <c r="G281" i="1"/>
  <c r="E282" i="1"/>
  <c r="F282" i="1"/>
  <c r="D282" i="1"/>
  <c r="D281" i="1"/>
  <c r="F111" i="1"/>
  <c r="E111" i="1"/>
  <c r="D111" i="1"/>
  <c r="F106" i="1"/>
  <c r="E106" i="1"/>
  <c r="D106" i="1"/>
  <c r="F105" i="1"/>
  <c r="G105" i="1" s="1"/>
  <c r="E105" i="1"/>
  <c r="D105" i="1"/>
  <c r="F104" i="1"/>
  <c r="E104" i="1"/>
  <c r="D104" i="1"/>
  <c r="F83" i="1"/>
  <c r="F79" i="1"/>
  <c r="G79" i="1" s="1"/>
  <c r="F75" i="1"/>
  <c r="G75" i="1" s="1"/>
  <c r="F71" i="1"/>
  <c r="G71" i="1" s="1"/>
  <c r="F67" i="1"/>
  <c r="G67" i="1" s="1"/>
  <c r="F58" i="1"/>
  <c r="F59" i="1" s="1"/>
  <c r="E58" i="1"/>
  <c r="D58" i="1"/>
  <c r="D57" i="1"/>
  <c r="D56" i="1"/>
  <c r="G111" i="1" l="1"/>
  <c r="G261" i="1"/>
  <c r="G260" i="1"/>
  <c r="G57" i="1"/>
  <c r="G104" i="1"/>
  <c r="F107" i="1"/>
  <c r="E107" i="1"/>
  <c r="D107" i="1"/>
  <c r="E59" i="1"/>
  <c r="D59" i="1"/>
  <c r="G59" i="1" l="1"/>
  <c r="G107" i="1"/>
  <c r="D243" i="1"/>
  <c r="F243" i="1" l="1"/>
  <c r="G243" i="1" s="1"/>
  <c r="D10" i="1"/>
  <c r="F179" i="1" l="1"/>
  <c r="G179" i="1" s="1"/>
  <c r="D179" i="1"/>
  <c r="F199" i="1" l="1"/>
  <c r="G199" i="1" s="1"/>
  <c r="D199" i="1"/>
  <c r="G167" i="1" l="1"/>
  <c r="D167" i="1"/>
  <c r="F163" i="1"/>
  <c r="G163" i="1" s="1"/>
  <c r="D163" i="1"/>
  <c r="D229" i="1" l="1"/>
  <c r="D143" i="1"/>
  <c r="F227" i="1" l="1"/>
  <c r="G227" i="1" s="1"/>
  <c r="D227" i="1"/>
  <c r="F271" i="1"/>
  <c r="G271" i="1" s="1"/>
  <c r="D271" i="1"/>
  <c r="E301" i="1" l="1"/>
  <c r="F301" i="1"/>
  <c r="D301" i="1"/>
  <c r="D300" i="1"/>
  <c r="F103" i="1"/>
  <c r="G103" i="1" s="1"/>
  <c r="G301" i="1" l="1"/>
  <c r="F55" i="1"/>
  <c r="G55" i="1" s="1"/>
  <c r="E159" i="1" l="1"/>
  <c r="G159" i="1" l="1"/>
  <c r="F187" i="1"/>
  <c r="G187" i="1" s="1"/>
  <c r="D187" i="1"/>
  <c r="F183" i="1"/>
  <c r="G183" i="1" s="1"/>
  <c r="D183" i="1"/>
  <c r="F211" i="1"/>
  <c r="G211" i="1" s="1"/>
  <c r="D211" i="1"/>
  <c r="F207" i="1"/>
  <c r="G207" i="1" s="1"/>
  <c r="D207" i="1"/>
  <c r="F203" i="1"/>
  <c r="G203" i="1" s="1"/>
  <c r="D203" i="1"/>
  <c r="F195" i="1"/>
  <c r="G195" i="1" s="1"/>
  <c r="D195" i="1"/>
  <c r="F143" i="1"/>
  <c r="G143" i="1" s="1"/>
  <c r="F131" i="1"/>
  <c r="G131" i="1" s="1"/>
  <c r="D131" i="1"/>
  <c r="F135" i="1"/>
  <c r="G135" i="1" s="1"/>
  <c r="D135" i="1"/>
  <c r="F51" i="1"/>
  <c r="G51" i="1" s="1"/>
  <c r="F47" i="1"/>
  <c r="G47" i="1" s="1"/>
  <c r="F27" i="1"/>
  <c r="G27" i="1" s="1"/>
  <c r="F15" i="1"/>
  <c r="G15" i="1" s="1"/>
  <c r="F19" i="1"/>
  <c r="G19" i="1" s="1"/>
  <c r="F23" i="1"/>
  <c r="G23" i="1" s="1"/>
  <c r="F43" i="1"/>
  <c r="G43" i="1" s="1"/>
  <c r="F99" i="1"/>
  <c r="G99" i="1" s="1"/>
  <c r="F119" i="1"/>
  <c r="G119" i="1" s="1"/>
  <c r="F123" i="1"/>
  <c r="G123" i="1" s="1"/>
  <c r="F127" i="1"/>
  <c r="G127" i="1" s="1"/>
  <c r="F175" i="1"/>
  <c r="G175" i="1" s="1"/>
  <c r="F235" i="1"/>
  <c r="G235" i="1" s="1"/>
  <c r="F239" i="1"/>
  <c r="G239" i="1" s="1"/>
  <c r="F251" i="1"/>
  <c r="G251" i="1" s="1"/>
  <c r="F255" i="1"/>
  <c r="G255" i="1" s="1"/>
  <c r="F259" i="1"/>
  <c r="G259" i="1" s="1"/>
  <c r="F267" i="1"/>
  <c r="G267" i="1" s="1"/>
  <c r="F275" i="1"/>
  <c r="G275" i="1" s="1"/>
  <c r="E287" i="1"/>
  <c r="F287" i="1"/>
  <c r="D123" i="1"/>
  <c r="D175" i="1"/>
  <c r="D230" i="1"/>
  <c r="D275" i="1"/>
  <c r="D267" i="1"/>
  <c r="D259" i="1"/>
  <c r="D255" i="1"/>
  <c r="D239" i="1"/>
  <c r="D235" i="1"/>
  <c r="D127" i="1"/>
  <c r="D119" i="1"/>
  <c r="D251" i="1"/>
  <c r="D287" i="1"/>
  <c r="D247" i="1"/>
  <c r="F247" i="1"/>
  <c r="G247" i="1" s="1"/>
  <c r="G287" i="1" l="1"/>
  <c r="F302" i="1"/>
  <c r="D302" i="1"/>
  <c r="D303" i="1" s="1"/>
  <c r="E302" i="1"/>
  <c r="F231" i="1"/>
  <c r="E263" i="1"/>
  <c r="E231" i="1"/>
  <c r="E115" i="1"/>
  <c r="E91" i="1"/>
  <c r="E283" i="1"/>
  <c r="D263" i="1"/>
  <c r="D115" i="1"/>
  <c r="D91" i="1"/>
  <c r="D231" i="1"/>
  <c r="F283" i="1"/>
  <c r="F263" i="1"/>
  <c r="F91" i="1"/>
  <c r="D11" i="1"/>
  <c r="D159" i="1"/>
  <c r="D283" i="1"/>
  <c r="G263" i="1" l="1"/>
  <c r="G283" i="1"/>
  <c r="G115" i="1"/>
  <c r="G91" i="1"/>
  <c r="G231" i="1"/>
  <c r="E31" i="1"/>
  <c r="E8" i="1"/>
  <c r="E300" i="1" s="1"/>
  <c r="E303" i="1" s="1"/>
  <c r="G28" i="1"/>
  <c r="F31" i="1"/>
  <c r="F8" i="1"/>
  <c r="F11" i="1" s="1"/>
  <c r="G32" i="1"/>
  <c r="F35" i="1"/>
  <c r="G35" i="1" s="1"/>
  <c r="G31" i="1" l="1"/>
  <c r="E11" i="1"/>
  <c r="G11" i="1" s="1"/>
  <c r="F300" i="1"/>
  <c r="G8" i="1"/>
  <c r="F303" i="1" l="1"/>
  <c r="G303" i="1" s="1"/>
  <c r="G3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8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</t>
        </r>
      </text>
    </comment>
    <comment ref="A124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гос.экспертиза, технадзор,</t>
        </r>
      </text>
    </comment>
    <comment ref="A13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A14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экспертиза, ПСД</t>
        </r>
      </text>
    </comment>
  </commentList>
</comments>
</file>

<file path=xl/sharedStrings.xml><?xml version="1.0" encoding="utf-8"?>
<sst xmlns="http://schemas.openxmlformats.org/spreadsheetml/2006/main" count="458" uniqueCount="108">
  <si>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</si>
  <si>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</si>
  <si>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</si>
  <si>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</si>
  <si>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</si>
  <si>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</si>
  <si>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</si>
  <si>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</si>
  <si>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</si>
  <si>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</si>
  <si>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</si>
  <si>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</si>
  <si>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</si>
  <si>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</si>
  <si>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</si>
  <si>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</si>
  <si>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</si>
  <si>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</si>
  <si>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</si>
  <si>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</si>
  <si>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</si>
  <si>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</si>
  <si>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</si>
  <si>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</si>
  <si>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</si>
  <si>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</si>
  <si>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</si>
  <si>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</si>
  <si>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</si>
  <si>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</si>
  <si>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</si>
  <si>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</si>
  <si>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</si>
  <si>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</si>
  <si>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</si>
  <si>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</si>
  <si>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</si>
  <si>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</si>
  <si>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</si>
  <si>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</si>
  <si>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</si>
  <si>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</si>
  <si>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</si>
  <si>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</si>
  <si>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</si>
  <si>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</si>
  <si>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</si>
  <si>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</si>
  <si>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</si>
  <si>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</si>
  <si>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</si>
  <si>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</si>
  <si>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</si>
  <si>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</si>
  <si>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</si>
  <si>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</si>
  <si>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</si>
  <si>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</si>
  <si>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</si>
  <si>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</si>
  <si>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</si>
  <si>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</si>
  <si>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</si>
  <si>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</si>
  <si>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</si>
  <si>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«Реализация полномочий исполнительного органа власти городского округа город Фокино Брянской области (2022-2024годы)»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</si>
  <si>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области"(2022-2024годы)</t>
  </si>
  <si>
    <t>Подпрограмма «Профилактика правонарушений на территории города Фокино» (2022-2024годы)</t>
  </si>
  <si>
    <t>Мероприятия по повышению безопасности дорожного движения (устройство разметки на дорогах, приобретение дорожных знаков)</t>
  </si>
  <si>
    <t>Реконструкция системы водоснабжения городского округа город Фокино (1-ая очередь) (реконструкция водозаборных сооружений, насосных станций)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</si>
  <si>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фасада здания, системы водоснабжения)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</si>
  <si>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</si>
  <si>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</si>
  <si>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</si>
  <si>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</si>
  <si>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Подготовка объектов жилищно-коммунального хозяйства к зиме (ремонт сетей теплоснабжения)</t>
  </si>
  <si>
    <t>Повышение энергетической эффективности и обеспечения энергосбережения</t>
  </si>
  <si>
    <t>Строительство объектов  водоснабжения (строительство водопроводной сети по ул.Северной)</t>
  </si>
  <si>
    <t>Развитие и модернизация сети автомобильных дорог общего пользования  местного значения ( ремонт автодороги  «Подъезд к г.Фокино» с подходами к мосту через р.Болва (от поворота на АЗС до д.1 по ул.Ленина) и автодороги «Фокино-Пупково» (от д.1 по ул.Ленина до ул.Мира) в г.Фокино Брянской области)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</si>
  <si>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</si>
  <si>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</si>
  <si>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</si>
  <si>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Подпрограмма «Осуществление мероприятий в области культуры» (2022-2024годы)</t>
  </si>
  <si>
    <t>Подпрограмма «Реализация мероприятий социальной политики» (2022-2024годы)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</si>
  <si>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(2022-2024годы)</t>
  </si>
  <si>
    <t>Подпрограмма «Реализация мероприятий в области жилищно-коммунального хозяйства и благоустройства» (2022-2024годы)</t>
  </si>
  <si>
    <t>Подпрограмма «Дорожное хозяйство» (2022-2024годы)</t>
  </si>
  <si>
    <t>Подпрограмма "Выполнение функций администрации города Фокино, реализация переданных полномочий" (2022-2024годы)</t>
  </si>
  <si>
    <t>Подпрограмма «Физическая культура,  спорт и молодежная политика» (2022-2024годы)</t>
  </si>
  <si>
    <t>План на       2022 год</t>
  </si>
  <si>
    <t>План на 2022год с изменениями</t>
  </si>
  <si>
    <t>% исполнения к уточненному плану</t>
  </si>
  <si>
    <t>Приобретение специализированной техники для предприятий жилищно-коммунального комплекса</t>
  </si>
  <si>
    <t>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</si>
  <si>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Мероприятия по развитию физической культуры и спорта</t>
  </si>
  <si>
    <t>Создание и модернизация объектов спортивной инфраструктуры муниципальной собственности для занятий физической культурой и спортом (Комплекс спортивных площадок в г.Фокино Брянской области) в рамках регионального проекта "Спорт-норма жизни" (Брянская область)</t>
  </si>
  <si>
    <t>Администрация г.Фокино</t>
  </si>
  <si>
    <t>Предоставление субсидий бюджетным, автономным учреждениям и иным некоммерческим организациям (Проведение ремонта спортивных сооружений)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</si>
  <si>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</si>
  <si>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</t>
  </si>
  <si>
    <t xml:space="preserve">Выполнение мероприятий по гражданской обороне, выполнение мероприятий мобилизационной подготовки 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</si>
  <si>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 муниципальных общеобразовательных организаций Брянской области)</t>
  </si>
  <si>
    <t>Предоставление субсидий бюджетным, автономным учреждениям и иным некоммерческим организациям (Реализация мероприятий по модернизации школьных систем образования)</t>
  </si>
  <si>
    <t>Мероприятия по развитию образования (Социальное обеспечение и иные выплаты населению)</t>
  </si>
  <si>
    <t>Факт на 01.01.2023г</t>
  </si>
  <si>
    <t>Мероприятия в сфере охраны окружающей среды</t>
  </si>
  <si>
    <t xml:space="preserve">   </t>
  </si>
  <si>
    <t>Региональный проект "Патриотическое воспитание граждан Российской Федерации (Брянская область)" (Проведение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</si>
</sst>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sz val="12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161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5" fontId="2" fillId="0" borderId="0" xfId="0" applyNumberFormat="1" applyFont="1"/>
    <xf numFmtId="165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4" fontId="14" fillId="4" borderId="7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7" fillId="4" borderId="2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164" fontId="3" fillId="0" borderId="0" xfId="1" applyFont="1" applyFill="1"/>
    <xf numFmtId="4" fontId="2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top"/>
    </xf>
    <xf numFmtId="4" fontId="1" fillId="4" borderId="5" xfId="0" applyNumberFormat="1" applyFont="1" applyFill="1" applyBorder="1" applyAlignment="1">
      <alignment horizontal="center" vertical="center"/>
    </xf>
    <xf numFmtId="4" fontId="2" fillId="4" borderId="9" xfId="0" applyNumberFormat="1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/>
    </xf>
    <xf numFmtId="4" fontId="16" fillId="4" borderId="5" xfId="0" applyNumberFormat="1" applyFont="1" applyFill="1" applyBorder="1" applyAlignment="1">
      <alignment horizontal="center" vertical="center"/>
    </xf>
    <xf numFmtId="4" fontId="16" fillId="4" borderId="10" xfId="0" applyNumberFormat="1" applyFont="1" applyFill="1" applyBorder="1" applyAlignment="1">
      <alignment horizontal="center" vertical="center"/>
    </xf>
    <xf numFmtId="4" fontId="17" fillId="4" borderId="5" xfId="0" applyNumberFormat="1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right" vertical="center" wrapText="1"/>
    </xf>
    <xf numFmtId="4" fontId="19" fillId="0" borderId="9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wrapText="1"/>
    </xf>
    <xf numFmtId="4" fontId="19" fillId="0" borderId="7" xfId="0" applyNumberFormat="1" applyFont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9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307"/>
  <sheetViews>
    <sheetView tabSelected="1" zoomScale="90" zoomScaleNormal="90" workbookViewId="0">
      <pane ySplit="7" topLeftCell="A283" activePane="bottomLeft" state="frozen"/>
      <selection pane="bottomLeft" activeCell="A256" sqref="A256:A259"/>
    </sheetView>
  </sheetViews>
  <sheetFormatPr defaultColWidth="2.7109375" defaultRowHeight="15.75" x14ac:dyDescent="0.2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5" width="16.5703125" style="8" customWidth="1"/>
    <col min="6" max="6" width="18.140625" style="8" customWidth="1"/>
    <col min="7" max="7" width="16" style="7" customWidth="1"/>
    <col min="8" max="8" width="0.28515625" style="7" customWidth="1"/>
    <col min="9" max="10" width="4.85546875" style="7" customWidth="1"/>
    <col min="11" max="11" width="5.5703125" style="7" customWidth="1"/>
    <col min="12" max="12" width="14.140625" style="7" customWidth="1"/>
    <col min="13" max="13" width="13.5703125" style="7" customWidth="1"/>
    <col min="14" max="17" width="2.7109375" style="7"/>
    <col min="18" max="18" width="2.7109375" style="7" customWidth="1"/>
    <col min="19" max="16384" width="2.7109375" style="7"/>
  </cols>
  <sheetData>
    <row r="1" spans="1:36" ht="19.5" customHeight="1" x14ac:dyDescent="0.25">
      <c r="A1" s="30"/>
      <c r="B1" s="3"/>
      <c r="C1" s="3"/>
      <c r="D1" s="151" t="s">
        <v>62</v>
      </c>
      <c r="E1" s="151"/>
      <c r="F1" s="151"/>
      <c r="G1" s="151"/>
    </row>
    <row r="2" spans="1:36" ht="18.75" customHeight="1" x14ac:dyDescent="0.25">
      <c r="A2" s="3"/>
      <c r="B2" s="3"/>
      <c r="C2" s="3"/>
      <c r="D2" s="151" t="s">
        <v>7</v>
      </c>
      <c r="E2" s="151"/>
      <c r="F2" s="151"/>
      <c r="G2" s="151"/>
    </row>
    <row r="3" spans="1:36" ht="39" customHeight="1" x14ac:dyDescent="0.25">
      <c r="A3" s="3"/>
      <c r="B3" s="3"/>
      <c r="C3" s="3"/>
      <c r="D3" s="152" t="s">
        <v>65</v>
      </c>
      <c r="E3" s="152"/>
      <c r="F3" s="152"/>
      <c r="G3" s="152"/>
      <c r="K3" s="40"/>
    </row>
    <row r="4" spans="1:36" ht="38.25" customHeight="1" x14ac:dyDescent="0.25">
      <c r="A4" s="153" t="s">
        <v>66</v>
      </c>
      <c r="B4" s="153"/>
      <c r="C4" s="153"/>
      <c r="D4" s="153"/>
      <c r="E4" s="153"/>
      <c r="F4" s="153"/>
      <c r="G4" s="153"/>
    </row>
    <row r="5" spans="1:36" ht="22.5" customHeight="1" x14ac:dyDescent="0.25">
      <c r="A5" s="2"/>
      <c r="B5" s="2"/>
      <c r="C5" s="2"/>
      <c r="E5" s="6"/>
      <c r="F5" s="6"/>
      <c r="G5" s="26" t="s">
        <v>18</v>
      </c>
    </row>
    <row r="6" spans="1:36" ht="38.25" customHeight="1" x14ac:dyDescent="0.25">
      <c r="A6" s="154" t="s">
        <v>8</v>
      </c>
      <c r="B6" s="154" t="s">
        <v>0</v>
      </c>
      <c r="C6" s="154" t="s">
        <v>1</v>
      </c>
      <c r="D6" s="156" t="s">
        <v>34</v>
      </c>
      <c r="E6" s="156"/>
      <c r="F6" s="156"/>
      <c r="G6" s="154" t="s">
        <v>91</v>
      </c>
    </row>
    <row r="7" spans="1:36" ht="45.75" customHeight="1" x14ac:dyDescent="0.25">
      <c r="A7" s="154"/>
      <c r="B7" s="154"/>
      <c r="C7" s="154"/>
      <c r="D7" s="68" t="s">
        <v>89</v>
      </c>
      <c r="E7" s="68" t="s">
        <v>90</v>
      </c>
      <c r="F7" s="68" t="s">
        <v>104</v>
      </c>
      <c r="G7" s="155"/>
      <c r="V7" s="7" t="s">
        <v>51</v>
      </c>
    </row>
    <row r="8" spans="1:36" s="12" customFormat="1" ht="19.5" customHeight="1" x14ac:dyDescent="0.25">
      <c r="A8" s="157" t="s">
        <v>87</v>
      </c>
      <c r="B8" s="121" t="s">
        <v>11</v>
      </c>
      <c r="C8" s="11" t="s">
        <v>2</v>
      </c>
      <c r="D8" s="44">
        <f>D12+D16+D20+D24+D28+D32+D40+D44+D48+D52+D36</f>
        <v>1992976.28</v>
      </c>
      <c r="E8" s="44">
        <f t="shared" ref="E8:F8" si="0">E12+E16+E20+E24+E28+E32+E40+E44+E48+E52+E36</f>
        <v>2140129.04</v>
      </c>
      <c r="F8" s="69">
        <f t="shared" si="0"/>
        <v>1831513.98</v>
      </c>
      <c r="G8" s="87">
        <f>F8/E8*100</f>
        <v>85.579605050357145</v>
      </c>
    </row>
    <row r="9" spans="1:36" s="12" customFormat="1" ht="21" customHeight="1" x14ac:dyDescent="0.25">
      <c r="A9" s="157"/>
      <c r="B9" s="121"/>
      <c r="C9" s="11" t="s">
        <v>3</v>
      </c>
      <c r="D9" s="44">
        <f>D13+D17+D25+D33+D45+D21+D41+D49+D29+D53+D37</f>
        <v>19265674</v>
      </c>
      <c r="E9" s="44">
        <f t="shared" ref="E9" si="1">E13+E17+E25+E33+E45+E21+E41+E49+E29+E53+E37</f>
        <v>20228227.940000001</v>
      </c>
      <c r="F9" s="69">
        <f>F13+F17+F25+F33+F45+F21+F41+F49+F29+F53+F37</f>
        <v>19340660.689999998</v>
      </c>
      <c r="G9" s="87">
        <f t="shared" ref="G9:G75" si="2">F9/E9*100</f>
        <v>95.612234286499714</v>
      </c>
    </row>
    <row r="10" spans="1:36" s="12" customFormat="1" ht="31.5" customHeight="1" x14ac:dyDescent="0.25">
      <c r="A10" s="157"/>
      <c r="B10" s="121"/>
      <c r="C10" s="11" t="s">
        <v>4</v>
      </c>
      <c r="D10" s="44">
        <f>D14+D18+D22+D26+D30+D42+D50+D46+D54</f>
        <v>0</v>
      </c>
      <c r="E10" s="44">
        <f t="shared" ref="E10:F10" si="3">E14+E18+E22+E26+E30+E42+E50+E46+E54</f>
        <v>0</v>
      </c>
      <c r="F10" s="69">
        <f t="shared" si="3"/>
        <v>0</v>
      </c>
      <c r="G10" s="87">
        <v>0</v>
      </c>
    </row>
    <row r="11" spans="1:36" s="12" customFormat="1" ht="32.25" customHeight="1" x14ac:dyDescent="0.25">
      <c r="A11" s="157"/>
      <c r="B11" s="121"/>
      <c r="C11" s="14" t="s">
        <v>5</v>
      </c>
      <c r="D11" s="35">
        <f>D8+D9+D10</f>
        <v>21258650.280000001</v>
      </c>
      <c r="E11" s="35">
        <f t="shared" ref="E11:F11" si="4">E8+E9+E10</f>
        <v>22368356.98</v>
      </c>
      <c r="F11" s="70">
        <f t="shared" si="4"/>
        <v>21172174.669999998</v>
      </c>
      <c r="G11" s="88">
        <f t="shared" si="2"/>
        <v>94.652346119701448</v>
      </c>
      <c r="L11" s="63"/>
    </row>
    <row r="12" spans="1:36" ht="15.75" customHeight="1" x14ac:dyDescent="0.25">
      <c r="A12" s="124" t="s">
        <v>13</v>
      </c>
      <c r="B12" s="124" t="s">
        <v>11</v>
      </c>
      <c r="C12" s="5" t="s">
        <v>2</v>
      </c>
      <c r="D12" s="37">
        <v>0</v>
      </c>
      <c r="E12" s="37">
        <v>0</v>
      </c>
      <c r="F12" s="71">
        <v>0</v>
      </c>
      <c r="G12" s="87">
        <v>0</v>
      </c>
    </row>
    <row r="13" spans="1:36" x14ac:dyDescent="0.25">
      <c r="A13" s="124"/>
      <c r="B13" s="124"/>
      <c r="C13" s="5" t="s">
        <v>3</v>
      </c>
      <c r="D13" s="38">
        <v>1507101</v>
      </c>
      <c r="E13" s="38">
        <v>1968036</v>
      </c>
      <c r="F13" s="111">
        <v>1420388.56</v>
      </c>
      <c r="G13" s="87">
        <f t="shared" si="2"/>
        <v>72.172895211266464</v>
      </c>
      <c r="O13" s="7" t="s">
        <v>38</v>
      </c>
    </row>
    <row r="14" spans="1:36" ht="31.5" x14ac:dyDescent="0.25">
      <c r="A14" s="124"/>
      <c r="B14" s="124"/>
      <c r="C14" s="5" t="s">
        <v>4</v>
      </c>
      <c r="D14" s="37">
        <v>0</v>
      </c>
      <c r="E14" s="37">
        <v>0</v>
      </c>
      <c r="F14" s="71">
        <v>0</v>
      </c>
      <c r="G14" s="90">
        <v>0</v>
      </c>
    </row>
    <row r="15" spans="1:36" ht="30.75" customHeight="1" x14ac:dyDescent="0.25">
      <c r="A15" s="124"/>
      <c r="B15" s="124"/>
      <c r="C15" s="32" t="s">
        <v>10</v>
      </c>
      <c r="D15" s="36">
        <f>D12+D13+D14</f>
        <v>1507101</v>
      </c>
      <c r="E15" s="36">
        <f>E12+E13+E14</f>
        <v>1968036</v>
      </c>
      <c r="F15" s="73">
        <f>F12+F13+F14</f>
        <v>1420388.56</v>
      </c>
      <c r="G15" s="91">
        <f t="shared" si="2"/>
        <v>72.172895211266464</v>
      </c>
    </row>
    <row r="16" spans="1:36" s="1" customFormat="1" ht="15.75" customHeight="1" x14ac:dyDescent="0.25">
      <c r="A16" s="115" t="s">
        <v>14</v>
      </c>
      <c r="B16" s="124" t="s">
        <v>11</v>
      </c>
      <c r="C16" s="50" t="s">
        <v>2</v>
      </c>
      <c r="D16" s="37">
        <v>0</v>
      </c>
      <c r="E16" s="37">
        <v>0</v>
      </c>
      <c r="F16" s="71">
        <v>0</v>
      </c>
      <c r="G16" s="91"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x14ac:dyDescent="0.25">
      <c r="A17" s="116"/>
      <c r="B17" s="124"/>
      <c r="C17" s="50" t="s">
        <v>3</v>
      </c>
      <c r="D17" s="38">
        <v>12431698</v>
      </c>
      <c r="E17" s="38">
        <f>12291453+78000</f>
        <v>12369453</v>
      </c>
      <c r="F17" s="72">
        <v>12125681.68</v>
      </c>
      <c r="G17" s="91">
        <f t="shared" si="2"/>
        <v>98.02924737253943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 x14ac:dyDescent="0.25">
      <c r="A18" s="116"/>
      <c r="B18" s="124"/>
      <c r="C18" s="50" t="s">
        <v>4</v>
      </c>
      <c r="D18" s="37">
        <v>0</v>
      </c>
      <c r="E18" s="37">
        <v>0</v>
      </c>
      <c r="F18" s="71">
        <v>0</v>
      </c>
      <c r="G18" s="91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 x14ac:dyDescent="0.25">
      <c r="A19" s="117"/>
      <c r="B19" s="124"/>
      <c r="C19" s="32" t="s">
        <v>10</v>
      </c>
      <c r="D19" s="36">
        <f>D16+D17+D18</f>
        <v>12431698</v>
      </c>
      <c r="E19" s="36">
        <f>E16+E17+E18</f>
        <v>12369453</v>
      </c>
      <c r="F19" s="73">
        <f>F16+F17+F18</f>
        <v>12125681.68</v>
      </c>
      <c r="G19" s="91">
        <f t="shared" si="2"/>
        <v>98.02924737253943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 x14ac:dyDescent="0.25">
      <c r="A20" s="115" t="s">
        <v>15</v>
      </c>
      <c r="B20" s="124" t="s">
        <v>11</v>
      </c>
      <c r="C20" s="50" t="s">
        <v>2</v>
      </c>
      <c r="D20" s="37">
        <v>1044560</v>
      </c>
      <c r="E20" s="37">
        <v>1044560</v>
      </c>
      <c r="F20" s="71">
        <v>753207</v>
      </c>
      <c r="G20" s="91">
        <f t="shared" si="2"/>
        <v>72.107585969211925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 x14ac:dyDescent="0.25">
      <c r="A21" s="116"/>
      <c r="B21" s="124"/>
      <c r="C21" s="50" t="s">
        <v>3</v>
      </c>
      <c r="D21" s="37">
        <v>0</v>
      </c>
      <c r="E21" s="37">
        <v>0</v>
      </c>
      <c r="F21" s="71">
        <v>0</v>
      </c>
      <c r="G21" s="91"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.75" customHeight="1" x14ac:dyDescent="0.25">
      <c r="A22" s="116"/>
      <c r="B22" s="124"/>
      <c r="C22" s="50" t="s">
        <v>4</v>
      </c>
      <c r="D22" s="37">
        <v>0</v>
      </c>
      <c r="E22" s="37">
        <v>0</v>
      </c>
      <c r="F22" s="71">
        <v>0</v>
      </c>
      <c r="G22" s="91"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5.5" customHeight="1" x14ac:dyDescent="0.25">
      <c r="A23" s="117"/>
      <c r="B23" s="124"/>
      <c r="C23" s="32" t="s">
        <v>10</v>
      </c>
      <c r="D23" s="36">
        <f>D20+D21+D22</f>
        <v>1044560</v>
      </c>
      <c r="E23" s="36">
        <f>E20+E21+E22</f>
        <v>1044560</v>
      </c>
      <c r="F23" s="73">
        <f>F20+F21+F22</f>
        <v>753207</v>
      </c>
      <c r="G23" s="91">
        <f t="shared" si="2"/>
        <v>72.107585969211925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 x14ac:dyDescent="0.25">
      <c r="A24" s="115" t="s">
        <v>21</v>
      </c>
      <c r="B24" s="124" t="s">
        <v>11</v>
      </c>
      <c r="C24" s="50" t="s">
        <v>2</v>
      </c>
      <c r="D24" s="43">
        <v>178673.28</v>
      </c>
      <c r="E24" s="43">
        <v>298231.03999999998</v>
      </c>
      <c r="F24" s="97">
        <v>297380.98</v>
      </c>
      <c r="G24" s="91">
        <f t="shared" si="2"/>
        <v>99.714965953912781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 x14ac:dyDescent="0.25">
      <c r="A25" s="116"/>
      <c r="B25" s="124"/>
      <c r="C25" s="50" t="s">
        <v>3</v>
      </c>
      <c r="D25" s="37">
        <v>0</v>
      </c>
      <c r="E25" s="37">
        <v>0</v>
      </c>
      <c r="F25" s="71">
        <v>0</v>
      </c>
      <c r="G25" s="91"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 x14ac:dyDescent="0.25">
      <c r="A26" s="116"/>
      <c r="B26" s="124"/>
      <c r="C26" s="50" t="s">
        <v>4</v>
      </c>
      <c r="D26" s="37">
        <v>0</v>
      </c>
      <c r="E26" s="37">
        <v>0</v>
      </c>
      <c r="F26" s="71">
        <v>0</v>
      </c>
      <c r="G26" s="91"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57" customHeight="1" x14ac:dyDescent="0.25">
      <c r="A27" s="117"/>
      <c r="B27" s="124"/>
      <c r="C27" s="32" t="s">
        <v>6</v>
      </c>
      <c r="D27" s="36">
        <f>D24+D25+D26</f>
        <v>178673.28</v>
      </c>
      <c r="E27" s="36">
        <f>E24+E25+E26</f>
        <v>298231.03999999998</v>
      </c>
      <c r="F27" s="73">
        <f>F24+F25+F26</f>
        <v>297380.98</v>
      </c>
      <c r="G27" s="91">
        <f t="shared" si="2"/>
        <v>99.714965953912781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2.5" customHeight="1" x14ac:dyDescent="0.25">
      <c r="A28" s="115" t="s">
        <v>50</v>
      </c>
      <c r="B28" s="124" t="s">
        <v>11</v>
      </c>
      <c r="C28" s="50" t="s">
        <v>2</v>
      </c>
      <c r="D28" s="37">
        <v>261090</v>
      </c>
      <c r="E28" s="37">
        <v>261090</v>
      </c>
      <c r="F28" s="71">
        <v>261090</v>
      </c>
      <c r="G28" s="91">
        <f t="shared" si="2"/>
        <v>100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1" customHeight="1" x14ac:dyDescent="0.25">
      <c r="A29" s="116"/>
      <c r="B29" s="124"/>
      <c r="C29" s="50" t="s">
        <v>3</v>
      </c>
      <c r="D29" s="37">
        <v>0</v>
      </c>
      <c r="E29" s="37">
        <v>0</v>
      </c>
      <c r="F29" s="71">
        <v>0</v>
      </c>
      <c r="G29" s="91"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30.75" customHeight="1" x14ac:dyDescent="0.25">
      <c r="A30" s="116"/>
      <c r="B30" s="124"/>
      <c r="C30" s="50" t="s">
        <v>4</v>
      </c>
      <c r="D30" s="37">
        <v>0</v>
      </c>
      <c r="E30" s="37">
        <v>0</v>
      </c>
      <c r="F30" s="71">
        <v>0</v>
      </c>
      <c r="G30" s="91"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33" customHeight="1" x14ac:dyDescent="0.25">
      <c r="A31" s="117"/>
      <c r="B31" s="124"/>
      <c r="C31" s="32" t="s">
        <v>6</v>
      </c>
      <c r="D31" s="36">
        <f>D28+D29+D30</f>
        <v>261090</v>
      </c>
      <c r="E31" s="36">
        <f>E28+E29+E30</f>
        <v>261090</v>
      </c>
      <c r="F31" s="73">
        <f>F28+F29+F30</f>
        <v>261090</v>
      </c>
      <c r="G31" s="91">
        <f t="shared" si="2"/>
        <v>100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 x14ac:dyDescent="0.25">
      <c r="A32" s="115" t="s">
        <v>16</v>
      </c>
      <c r="B32" s="124" t="s">
        <v>11</v>
      </c>
      <c r="C32" s="50" t="s">
        <v>2</v>
      </c>
      <c r="D32" s="43">
        <v>475484</v>
      </c>
      <c r="E32" s="43">
        <v>503079</v>
      </c>
      <c r="F32" s="74">
        <v>503079</v>
      </c>
      <c r="G32" s="91">
        <f t="shared" si="2"/>
        <v>100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 x14ac:dyDescent="0.25">
      <c r="A33" s="116"/>
      <c r="B33" s="124"/>
      <c r="C33" s="50" t="s">
        <v>3</v>
      </c>
      <c r="D33" s="37">
        <v>0</v>
      </c>
      <c r="E33" s="37">
        <v>0</v>
      </c>
      <c r="F33" s="71">
        <v>0</v>
      </c>
      <c r="G33" s="91"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 x14ac:dyDescent="0.25">
      <c r="A34" s="116"/>
      <c r="B34" s="124"/>
      <c r="C34" s="50" t="s">
        <v>4</v>
      </c>
      <c r="D34" s="37">
        <v>0</v>
      </c>
      <c r="E34" s="37">
        <v>0</v>
      </c>
      <c r="F34" s="71">
        <v>0</v>
      </c>
      <c r="G34" s="91"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3.75" customHeight="1" x14ac:dyDescent="0.25">
      <c r="A35" s="117"/>
      <c r="B35" s="124"/>
      <c r="C35" s="32" t="s">
        <v>10</v>
      </c>
      <c r="D35" s="36">
        <f>D32+D33+D34</f>
        <v>475484</v>
      </c>
      <c r="E35" s="36">
        <f>E32+E33+E34</f>
        <v>503079</v>
      </c>
      <c r="F35" s="73">
        <f>F32+F33+F34</f>
        <v>503079</v>
      </c>
      <c r="G35" s="91">
        <f t="shared" si="2"/>
        <v>100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x14ac:dyDescent="0.25">
      <c r="A36" s="115" t="s">
        <v>80</v>
      </c>
      <c r="B36" s="124" t="s">
        <v>11</v>
      </c>
      <c r="C36" s="60" t="s">
        <v>2</v>
      </c>
      <c r="D36" s="43">
        <v>33169</v>
      </c>
      <c r="E36" s="43">
        <v>33169</v>
      </c>
      <c r="F36" s="74">
        <v>16757</v>
      </c>
      <c r="G36" s="91">
        <f t="shared" si="2"/>
        <v>50.520063915101453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A37" s="116"/>
      <c r="B37" s="124"/>
      <c r="C37" s="60" t="s">
        <v>3</v>
      </c>
      <c r="D37" s="37">
        <v>0</v>
      </c>
      <c r="E37" s="37">
        <v>0</v>
      </c>
      <c r="F37" s="71">
        <v>0</v>
      </c>
      <c r="G37" s="91"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1.5" x14ac:dyDescent="0.25">
      <c r="A38" s="116"/>
      <c r="B38" s="124"/>
      <c r="C38" s="60" t="s">
        <v>4</v>
      </c>
      <c r="D38" s="37">
        <v>0</v>
      </c>
      <c r="E38" s="37">
        <v>0</v>
      </c>
      <c r="F38" s="71">
        <v>0</v>
      </c>
      <c r="G38" s="91"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1.5" x14ac:dyDescent="0.25">
      <c r="A39" s="117"/>
      <c r="B39" s="124"/>
      <c r="C39" s="32" t="s">
        <v>10</v>
      </c>
      <c r="D39" s="36">
        <f>D36+D37+D38</f>
        <v>33169</v>
      </c>
      <c r="E39" s="36">
        <f>E36+E37+E38</f>
        <v>33169</v>
      </c>
      <c r="F39" s="73">
        <f>F36+F37+F38</f>
        <v>16757</v>
      </c>
      <c r="G39" s="91">
        <f t="shared" si="2"/>
        <v>50.520063915101453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.75" customHeight="1" x14ac:dyDescent="0.25">
      <c r="A40" s="115" t="s">
        <v>45</v>
      </c>
      <c r="B40" s="124" t="s">
        <v>43</v>
      </c>
      <c r="C40" s="50" t="s">
        <v>2</v>
      </c>
      <c r="D40" s="37">
        <v>0</v>
      </c>
      <c r="E40" s="37">
        <v>0</v>
      </c>
      <c r="F40" s="71">
        <v>0</v>
      </c>
      <c r="G40" s="91"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5.75" customHeight="1" x14ac:dyDescent="0.25">
      <c r="A41" s="116"/>
      <c r="B41" s="124"/>
      <c r="C41" s="50" t="s">
        <v>3</v>
      </c>
      <c r="D41" s="43">
        <v>343780</v>
      </c>
      <c r="E41" s="43">
        <v>443780</v>
      </c>
      <c r="F41" s="97">
        <v>400251.79</v>
      </c>
      <c r="G41" s="91">
        <f t="shared" si="2"/>
        <v>90.191489026094004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3" customHeight="1" x14ac:dyDescent="0.25">
      <c r="A42" s="116"/>
      <c r="B42" s="124"/>
      <c r="C42" s="50" t="s">
        <v>4</v>
      </c>
      <c r="D42" s="37">
        <v>0</v>
      </c>
      <c r="E42" s="37">
        <v>0</v>
      </c>
      <c r="F42" s="71">
        <v>0</v>
      </c>
      <c r="G42" s="91"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55.5" customHeight="1" x14ac:dyDescent="0.25">
      <c r="A43" s="117"/>
      <c r="B43" s="124"/>
      <c r="C43" s="32" t="s">
        <v>10</v>
      </c>
      <c r="D43" s="36">
        <f>D40+D41+D42</f>
        <v>343780</v>
      </c>
      <c r="E43" s="36">
        <f>E40+E41+E42</f>
        <v>443780</v>
      </c>
      <c r="F43" s="73">
        <f>F40+F41+F42</f>
        <v>400251.79</v>
      </c>
      <c r="G43" s="91">
        <f t="shared" si="2"/>
        <v>90.191489026094004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1" customHeight="1" x14ac:dyDescent="0.25">
      <c r="A44" s="115" t="s">
        <v>44</v>
      </c>
      <c r="B44" s="124" t="s">
        <v>41</v>
      </c>
      <c r="C44" s="50" t="s">
        <v>2</v>
      </c>
      <c r="D44" s="37">
        <v>0</v>
      </c>
      <c r="E44" s="37">
        <v>0</v>
      </c>
      <c r="F44" s="71">
        <v>0</v>
      </c>
      <c r="G44" s="91"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1" customHeight="1" x14ac:dyDescent="0.25">
      <c r="A45" s="116"/>
      <c r="B45" s="124"/>
      <c r="C45" s="50" t="s">
        <v>3</v>
      </c>
      <c r="D45" s="42">
        <v>2318227</v>
      </c>
      <c r="E45" s="42">
        <v>2318227</v>
      </c>
      <c r="F45" s="43">
        <v>2318227</v>
      </c>
      <c r="G45" s="91">
        <f t="shared" si="2"/>
        <v>100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x14ac:dyDescent="0.25">
      <c r="A46" s="116"/>
      <c r="B46" s="124"/>
      <c r="C46" s="50" t="s">
        <v>4</v>
      </c>
      <c r="D46" s="37">
        <v>0</v>
      </c>
      <c r="E46" s="37">
        <v>0</v>
      </c>
      <c r="F46" s="71">
        <v>0</v>
      </c>
      <c r="G46" s="91">
        <v>0</v>
      </c>
      <c r="H46" s="3"/>
      <c r="I46" s="3"/>
      <c r="J46" s="3"/>
      <c r="K46" s="3"/>
      <c r="L46" s="3" t="s">
        <v>38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1.5" customHeight="1" x14ac:dyDescent="0.25">
      <c r="A47" s="117"/>
      <c r="B47" s="124"/>
      <c r="C47" s="89" t="s">
        <v>10</v>
      </c>
      <c r="D47" s="36">
        <f>D44+D45+D46</f>
        <v>2318227</v>
      </c>
      <c r="E47" s="36">
        <f>E44+E45+E46</f>
        <v>2318227</v>
      </c>
      <c r="F47" s="73">
        <f>F44+F45+F46</f>
        <v>2318227</v>
      </c>
      <c r="G47" s="91">
        <f t="shared" si="2"/>
        <v>100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0.25" customHeight="1" x14ac:dyDescent="0.25">
      <c r="A48" s="115" t="s">
        <v>32</v>
      </c>
      <c r="B48" s="124" t="s">
        <v>33</v>
      </c>
      <c r="C48" s="50" t="s">
        <v>2</v>
      </c>
      <c r="D48" s="37">
        <v>0</v>
      </c>
      <c r="E48" s="37">
        <v>0</v>
      </c>
      <c r="F48" s="71">
        <v>0</v>
      </c>
      <c r="G48" s="91"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 x14ac:dyDescent="0.25">
      <c r="A49" s="116"/>
      <c r="B49" s="124"/>
      <c r="C49" s="50" t="s">
        <v>3</v>
      </c>
      <c r="D49" s="43">
        <v>2664868</v>
      </c>
      <c r="E49" s="43">
        <v>3117331.94</v>
      </c>
      <c r="F49" s="74">
        <v>3064711.66</v>
      </c>
      <c r="G49" s="91">
        <f t="shared" si="2"/>
        <v>98.312009082998074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1.5" customHeight="1" x14ac:dyDescent="0.25">
      <c r="A50" s="116"/>
      <c r="B50" s="124"/>
      <c r="C50" s="50" t="s">
        <v>4</v>
      </c>
      <c r="D50" s="37">
        <v>0</v>
      </c>
      <c r="E50" s="37">
        <v>0</v>
      </c>
      <c r="F50" s="71">
        <v>0</v>
      </c>
      <c r="G50" s="91"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4.5" customHeight="1" x14ac:dyDescent="0.25">
      <c r="A51" s="117"/>
      <c r="B51" s="124"/>
      <c r="C51" s="32" t="s">
        <v>10</v>
      </c>
      <c r="D51" s="36">
        <f>D48+D49+D50</f>
        <v>2664868</v>
      </c>
      <c r="E51" s="36">
        <f>E48+E49+E50</f>
        <v>3117331.94</v>
      </c>
      <c r="F51" s="73">
        <f>F48+F49+F50</f>
        <v>3064711.66</v>
      </c>
      <c r="G51" s="91">
        <f t="shared" si="2"/>
        <v>98.312009082998074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 x14ac:dyDescent="0.25">
      <c r="A52" s="125" t="s">
        <v>40</v>
      </c>
      <c r="B52" s="114" t="s">
        <v>11</v>
      </c>
      <c r="C52" s="50" t="s">
        <v>2</v>
      </c>
      <c r="D52" s="37">
        <v>0</v>
      </c>
      <c r="E52" s="37">
        <v>0</v>
      </c>
      <c r="F52" s="71">
        <v>0</v>
      </c>
      <c r="G52" s="91"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 x14ac:dyDescent="0.25">
      <c r="A53" s="126"/>
      <c r="B53" s="114"/>
      <c r="C53" s="50" t="s">
        <v>3</v>
      </c>
      <c r="D53" s="37">
        <v>0</v>
      </c>
      <c r="E53" s="37">
        <v>11400</v>
      </c>
      <c r="F53" s="71">
        <v>11400</v>
      </c>
      <c r="G53" s="91">
        <f t="shared" si="2"/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9.25" customHeight="1" x14ac:dyDescent="0.25">
      <c r="A54" s="126"/>
      <c r="B54" s="114"/>
      <c r="C54" s="50" t="s">
        <v>4</v>
      </c>
      <c r="D54" s="37">
        <v>0</v>
      </c>
      <c r="E54" s="37">
        <v>0</v>
      </c>
      <c r="F54" s="71">
        <v>0</v>
      </c>
      <c r="G54" s="91"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 x14ac:dyDescent="0.25">
      <c r="A55" s="127"/>
      <c r="B55" s="114"/>
      <c r="C55" s="32" t="s">
        <v>10</v>
      </c>
      <c r="D55" s="36">
        <f>D52+D53+D54</f>
        <v>0</v>
      </c>
      <c r="E55" s="36">
        <f>E52+E53+E54</f>
        <v>11400</v>
      </c>
      <c r="F55" s="73">
        <f t="shared" ref="F55" si="5">F52+F53+F54</f>
        <v>11400</v>
      </c>
      <c r="G55" s="91">
        <f t="shared" si="2"/>
        <v>100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31.5" customHeight="1" x14ac:dyDescent="0.25">
      <c r="A56" s="146" t="s">
        <v>67</v>
      </c>
      <c r="B56" s="148"/>
      <c r="C56" s="99" t="s">
        <v>49</v>
      </c>
      <c r="D56" s="48">
        <f>D64+D68+D72+D76+D80</f>
        <v>0</v>
      </c>
      <c r="E56" s="48">
        <f>E64+E68+E72+E76+E80+E84+E60</f>
        <v>355000</v>
      </c>
      <c r="F56" s="48">
        <f>F64+F68+F72+F76+F80+F84+F60</f>
        <v>355000</v>
      </c>
      <c r="G56" s="100"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5.5" customHeight="1" x14ac:dyDescent="0.25">
      <c r="A57" s="147"/>
      <c r="B57" s="149"/>
      <c r="C57" s="99" t="s">
        <v>3</v>
      </c>
      <c r="D57" s="48">
        <f>D65+D69+D73+D77+D81</f>
        <v>195545</v>
      </c>
      <c r="E57" s="48">
        <f>E65+E69+E73+E77+E81+E85</f>
        <v>1107969.31</v>
      </c>
      <c r="F57" s="48">
        <f>F65+F69+F73+F77+F81+F85</f>
        <v>1107969.31</v>
      </c>
      <c r="G57" s="100">
        <f t="shared" si="2"/>
        <v>100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0" customHeight="1" x14ac:dyDescent="0.25">
      <c r="A58" s="147"/>
      <c r="B58" s="149"/>
      <c r="C58" s="99" t="s">
        <v>4</v>
      </c>
      <c r="D58" s="48">
        <f>D66+D70+D74+D78</f>
        <v>0</v>
      </c>
      <c r="E58" s="48">
        <f t="shared" ref="E58:F58" si="6">E66+E70+E74+E78</f>
        <v>0</v>
      </c>
      <c r="F58" s="75">
        <f t="shared" si="6"/>
        <v>0</v>
      </c>
      <c r="G58" s="100"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 x14ac:dyDescent="0.25">
      <c r="A59" s="147"/>
      <c r="B59" s="150"/>
      <c r="C59" s="101" t="s">
        <v>6</v>
      </c>
      <c r="D59" s="48">
        <f>D56+D57+D58</f>
        <v>195545</v>
      </c>
      <c r="E59" s="48">
        <f>E56+E57+E58</f>
        <v>1462969.31</v>
      </c>
      <c r="F59" s="48">
        <f>F56+F57+F58</f>
        <v>1462969.31</v>
      </c>
      <c r="G59" s="100">
        <f t="shared" si="2"/>
        <v>100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8.5" customHeight="1" x14ac:dyDescent="0.25">
      <c r="A60" s="114" t="s">
        <v>99</v>
      </c>
      <c r="B60" s="118" t="s">
        <v>11</v>
      </c>
      <c r="C60" s="96" t="s">
        <v>49</v>
      </c>
      <c r="D60" s="46">
        <v>0</v>
      </c>
      <c r="E60" s="46">
        <v>355000</v>
      </c>
      <c r="F60" s="76">
        <v>355000</v>
      </c>
      <c r="G60" s="103">
        <f t="shared" si="2"/>
        <v>100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8.5" customHeight="1" x14ac:dyDescent="0.25">
      <c r="A61" s="114"/>
      <c r="B61" s="119"/>
      <c r="C61" s="96" t="s">
        <v>3</v>
      </c>
      <c r="D61" s="46">
        <v>0</v>
      </c>
      <c r="E61" s="46">
        <v>0</v>
      </c>
      <c r="F61" s="76">
        <v>0</v>
      </c>
      <c r="G61" s="103"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28.5" customHeight="1" x14ac:dyDescent="0.25">
      <c r="A62" s="114"/>
      <c r="B62" s="119"/>
      <c r="C62" s="96" t="s">
        <v>4</v>
      </c>
      <c r="D62" s="46">
        <v>0</v>
      </c>
      <c r="E62" s="46">
        <v>0</v>
      </c>
      <c r="F62" s="76">
        <v>0</v>
      </c>
      <c r="G62" s="103"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 x14ac:dyDescent="0.25">
      <c r="A63" s="114"/>
      <c r="B63" s="120"/>
      <c r="C63" s="15" t="s">
        <v>6</v>
      </c>
      <c r="D63" s="39">
        <f>D60+D61+D62</f>
        <v>0</v>
      </c>
      <c r="E63" s="39">
        <f t="shared" ref="E63:F63" si="7">E60+E61+E62</f>
        <v>355000</v>
      </c>
      <c r="F63" s="39">
        <f t="shared" si="7"/>
        <v>355000</v>
      </c>
      <c r="G63" s="103">
        <f t="shared" si="2"/>
        <v>100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30.75" customHeight="1" x14ac:dyDescent="0.25">
      <c r="A64" s="115" t="s">
        <v>64</v>
      </c>
      <c r="B64" s="118" t="s">
        <v>11</v>
      </c>
      <c r="C64" s="59" t="s">
        <v>49</v>
      </c>
      <c r="D64" s="46">
        <v>0</v>
      </c>
      <c r="E64" s="46">
        <v>0</v>
      </c>
      <c r="F64" s="76">
        <v>0</v>
      </c>
      <c r="G64" s="91"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0.25" customHeight="1" x14ac:dyDescent="0.25">
      <c r="A65" s="116"/>
      <c r="B65" s="119"/>
      <c r="C65" s="59" t="s">
        <v>3</v>
      </c>
      <c r="D65" s="46">
        <v>0</v>
      </c>
      <c r="E65" s="111">
        <v>12666</v>
      </c>
      <c r="F65" s="111">
        <v>12666</v>
      </c>
      <c r="G65" s="91">
        <f t="shared" si="2"/>
        <v>100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 x14ac:dyDescent="0.25">
      <c r="A66" s="116"/>
      <c r="B66" s="119"/>
      <c r="C66" s="59" t="s">
        <v>4</v>
      </c>
      <c r="D66" s="46">
        <v>0</v>
      </c>
      <c r="E66" s="46">
        <v>0</v>
      </c>
      <c r="F66" s="76">
        <v>0</v>
      </c>
      <c r="G66" s="91"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8.5" customHeight="1" x14ac:dyDescent="0.25">
      <c r="A67" s="117"/>
      <c r="B67" s="120"/>
      <c r="C67" s="15" t="s">
        <v>6</v>
      </c>
      <c r="D67" s="39">
        <f>D64+D65+D66</f>
        <v>0</v>
      </c>
      <c r="E67" s="39">
        <f>E64+E65+E66</f>
        <v>12666</v>
      </c>
      <c r="F67" s="77">
        <f t="shared" ref="F67" si="8">F64+F65+F66</f>
        <v>12666</v>
      </c>
      <c r="G67" s="91">
        <f t="shared" si="2"/>
        <v>100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8.5" customHeight="1" x14ac:dyDescent="0.25">
      <c r="A68" s="115" t="s">
        <v>57</v>
      </c>
      <c r="B68" s="118" t="s">
        <v>11</v>
      </c>
      <c r="C68" s="59" t="s">
        <v>49</v>
      </c>
      <c r="D68" s="46">
        <v>0</v>
      </c>
      <c r="E68" s="46">
        <v>0</v>
      </c>
      <c r="F68" s="76">
        <v>0</v>
      </c>
      <c r="G68" s="91"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 x14ac:dyDescent="0.25">
      <c r="A69" s="116"/>
      <c r="B69" s="119"/>
      <c r="C69" s="59" t="s">
        <v>3</v>
      </c>
      <c r="D69" s="46">
        <v>160000</v>
      </c>
      <c r="E69" s="104">
        <v>437459.31</v>
      </c>
      <c r="F69" s="97">
        <v>437459.31</v>
      </c>
      <c r="G69" s="91">
        <f t="shared" si="2"/>
        <v>100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" customHeight="1" x14ac:dyDescent="0.25">
      <c r="A70" s="116"/>
      <c r="B70" s="119"/>
      <c r="C70" s="59" t="s">
        <v>4</v>
      </c>
      <c r="D70" s="46">
        <v>0</v>
      </c>
      <c r="E70" s="46">
        <v>0</v>
      </c>
      <c r="F70" s="76">
        <v>0</v>
      </c>
      <c r="G70" s="91"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28.5" customHeight="1" x14ac:dyDescent="0.25">
      <c r="A71" s="117"/>
      <c r="B71" s="120"/>
      <c r="C71" s="15" t="s">
        <v>6</v>
      </c>
      <c r="D71" s="39">
        <f>D68+D69+D70</f>
        <v>160000</v>
      </c>
      <c r="E71" s="39">
        <f>E68+E69+E70</f>
        <v>437459.31</v>
      </c>
      <c r="F71" s="77">
        <f t="shared" ref="F71" si="9">F68+F69+F70</f>
        <v>437459.31</v>
      </c>
      <c r="G71" s="91">
        <f t="shared" si="2"/>
        <v>100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1.5" customHeight="1" x14ac:dyDescent="0.25">
      <c r="A72" s="115" t="s">
        <v>56</v>
      </c>
      <c r="B72" s="118" t="s">
        <v>11</v>
      </c>
      <c r="C72" s="59" t="s">
        <v>49</v>
      </c>
      <c r="D72" s="46">
        <v>0</v>
      </c>
      <c r="E72" s="46">
        <v>0</v>
      </c>
      <c r="F72" s="76">
        <v>0</v>
      </c>
      <c r="G72" s="91"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8.5" customHeight="1" x14ac:dyDescent="0.25">
      <c r="A73" s="116"/>
      <c r="B73" s="119"/>
      <c r="C73" s="59" t="s">
        <v>3</v>
      </c>
      <c r="D73" s="46">
        <v>35545</v>
      </c>
      <c r="E73" s="46">
        <v>37100</v>
      </c>
      <c r="F73" s="76">
        <v>37100</v>
      </c>
      <c r="G73" s="91">
        <f t="shared" si="2"/>
        <v>100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.75" customHeight="1" x14ac:dyDescent="0.25">
      <c r="A74" s="116"/>
      <c r="B74" s="119"/>
      <c r="C74" s="59" t="s">
        <v>4</v>
      </c>
      <c r="D74" s="46">
        <v>0</v>
      </c>
      <c r="E74" s="46">
        <v>0</v>
      </c>
      <c r="F74" s="76">
        <v>0</v>
      </c>
      <c r="G74" s="91"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51.75" customHeight="1" x14ac:dyDescent="0.25">
      <c r="A75" s="117"/>
      <c r="B75" s="120"/>
      <c r="C75" s="15" t="s">
        <v>6</v>
      </c>
      <c r="D75" s="39">
        <f>D72+D73+D74</f>
        <v>35545</v>
      </c>
      <c r="E75" s="39">
        <f>E72+E73+E74</f>
        <v>37100</v>
      </c>
      <c r="F75" s="77">
        <f>F72+F73+F74</f>
        <v>37100</v>
      </c>
      <c r="G75" s="91">
        <f t="shared" si="2"/>
        <v>100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30" customHeight="1" x14ac:dyDescent="0.25">
      <c r="A76" s="115" t="s">
        <v>63</v>
      </c>
      <c r="B76" s="118" t="s">
        <v>11</v>
      </c>
      <c r="C76" s="59" t="s">
        <v>49</v>
      </c>
      <c r="D76" s="46">
        <v>0</v>
      </c>
      <c r="E76" s="46">
        <v>0</v>
      </c>
      <c r="F76" s="76">
        <v>0</v>
      </c>
      <c r="G76" s="91"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28.5" customHeight="1" x14ac:dyDescent="0.25">
      <c r="A77" s="116"/>
      <c r="B77" s="119"/>
      <c r="C77" s="59" t="s">
        <v>3</v>
      </c>
      <c r="D77" s="46">
        <v>0</v>
      </c>
      <c r="E77" s="46">
        <v>10000</v>
      </c>
      <c r="F77" s="76">
        <v>10000</v>
      </c>
      <c r="G77" s="91">
        <f t="shared" ref="G77:G143" si="10">F77/E77*100</f>
        <v>100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0" customHeight="1" x14ac:dyDescent="0.25">
      <c r="A78" s="116"/>
      <c r="B78" s="119"/>
      <c r="C78" s="59" t="s">
        <v>4</v>
      </c>
      <c r="D78" s="46">
        <v>0</v>
      </c>
      <c r="E78" s="46">
        <v>0</v>
      </c>
      <c r="F78" s="76">
        <v>0</v>
      </c>
      <c r="G78" s="91"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28.5" customHeight="1" x14ac:dyDescent="0.25">
      <c r="A79" s="117"/>
      <c r="B79" s="120"/>
      <c r="C79" s="15" t="s">
        <v>6</v>
      </c>
      <c r="D79" s="39">
        <f>D76+D77+D78</f>
        <v>0</v>
      </c>
      <c r="E79" s="39">
        <f>E76+E77+E78</f>
        <v>10000</v>
      </c>
      <c r="F79" s="77">
        <f t="shared" ref="F79" si="11">F76+F77+F78</f>
        <v>10000</v>
      </c>
      <c r="G79" s="91">
        <f t="shared" si="10"/>
        <v>100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" customFormat="1" ht="31.5" customHeight="1" x14ac:dyDescent="0.25">
      <c r="A80" s="115" t="s">
        <v>68</v>
      </c>
      <c r="B80" s="118" t="s">
        <v>11</v>
      </c>
      <c r="C80" s="59" t="s">
        <v>49</v>
      </c>
      <c r="D80" s="46">
        <v>0</v>
      </c>
      <c r="E80" s="46">
        <v>0</v>
      </c>
      <c r="F80" s="76">
        <v>0</v>
      </c>
      <c r="G80" s="91"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s="1" customFormat="1" ht="21.75" customHeight="1" x14ac:dyDescent="0.25">
      <c r="A81" s="116"/>
      <c r="B81" s="119"/>
      <c r="C81" s="59" t="s">
        <v>3</v>
      </c>
      <c r="D81" s="46">
        <v>0</v>
      </c>
      <c r="E81" s="46">
        <v>0</v>
      </c>
      <c r="F81" s="76">
        <v>0</v>
      </c>
      <c r="G81" s="91"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s="1" customFormat="1" ht="31.5" customHeight="1" x14ac:dyDescent="0.25">
      <c r="A82" s="116"/>
      <c r="B82" s="119"/>
      <c r="C82" s="59" t="s">
        <v>4</v>
      </c>
      <c r="D82" s="46">
        <v>0</v>
      </c>
      <c r="E82" s="46">
        <v>0</v>
      </c>
      <c r="F82" s="76">
        <v>0</v>
      </c>
      <c r="G82" s="91"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s="1" customFormat="1" ht="28.5" customHeight="1" x14ac:dyDescent="0.25">
      <c r="A83" s="117"/>
      <c r="B83" s="120"/>
      <c r="C83" s="15" t="s">
        <v>6</v>
      </c>
      <c r="D83" s="39">
        <f>D80+D81+D82</f>
        <v>0</v>
      </c>
      <c r="E83" s="39">
        <f>E80+E81+E82</f>
        <v>0</v>
      </c>
      <c r="F83" s="77">
        <f t="shared" ref="F83" si="12">F80+F81+F82</f>
        <v>0</v>
      </c>
      <c r="G83" s="91"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s="1" customFormat="1" ht="28.5" customHeight="1" x14ac:dyDescent="0.25">
      <c r="A84" s="115" t="s">
        <v>100</v>
      </c>
      <c r="B84" s="118" t="s">
        <v>11</v>
      </c>
      <c r="C84" s="96" t="s">
        <v>49</v>
      </c>
      <c r="D84" s="46">
        <v>0</v>
      </c>
      <c r="E84" s="46">
        <v>0</v>
      </c>
      <c r="F84" s="76">
        <v>0</v>
      </c>
      <c r="G84" s="91">
        <v>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s="1" customFormat="1" ht="28.5" customHeight="1" x14ac:dyDescent="0.25">
      <c r="A85" s="116"/>
      <c r="B85" s="119"/>
      <c r="C85" s="96" t="s">
        <v>3</v>
      </c>
      <c r="D85" s="46">
        <v>0</v>
      </c>
      <c r="E85" s="97">
        <v>610744</v>
      </c>
      <c r="F85" s="97">
        <v>610744</v>
      </c>
      <c r="G85" s="91"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s="1" customFormat="1" ht="28.5" customHeight="1" x14ac:dyDescent="0.25">
      <c r="A86" s="116"/>
      <c r="B86" s="119"/>
      <c r="C86" s="96" t="s">
        <v>4</v>
      </c>
      <c r="D86" s="46">
        <v>0</v>
      </c>
      <c r="E86" s="46">
        <v>0</v>
      </c>
      <c r="F86" s="76">
        <v>0</v>
      </c>
      <c r="G86" s="91"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s="1" customFormat="1" ht="28.5" customHeight="1" x14ac:dyDescent="0.25">
      <c r="A87" s="117"/>
      <c r="B87" s="120"/>
      <c r="C87" s="15" t="s">
        <v>6</v>
      </c>
      <c r="D87" s="39">
        <f>D84+D85+D86</f>
        <v>0</v>
      </c>
      <c r="E87" s="39">
        <f t="shared" ref="E87:F87" si="13">E84+E85+E86</f>
        <v>610744</v>
      </c>
      <c r="F87" s="39">
        <f t="shared" si="13"/>
        <v>610744</v>
      </c>
      <c r="G87" s="91"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s="1" customFormat="1" ht="25.5" customHeight="1" x14ac:dyDescent="0.25">
      <c r="A88" s="139" t="s">
        <v>86</v>
      </c>
      <c r="B88" s="121" t="s">
        <v>11</v>
      </c>
      <c r="C88" s="11" t="s">
        <v>2</v>
      </c>
      <c r="D88" s="44">
        <f>D96+D100+D92</f>
        <v>8124089</v>
      </c>
      <c r="E88" s="44">
        <f t="shared" ref="E88:F88" si="14">E96+E100+E92</f>
        <v>22571585.620000001</v>
      </c>
      <c r="F88" s="69">
        <f t="shared" si="14"/>
        <v>16383706.960000001</v>
      </c>
      <c r="G88" s="88">
        <f t="shared" si="10"/>
        <v>72.585538454519977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s="1" customFormat="1" ht="21.75" customHeight="1" x14ac:dyDescent="0.25">
      <c r="A89" s="140"/>
      <c r="B89" s="121"/>
      <c r="C89" s="11" t="s">
        <v>3</v>
      </c>
      <c r="D89" s="44">
        <f>D97+D101+D93</f>
        <v>2636558.87</v>
      </c>
      <c r="E89" s="44">
        <f t="shared" ref="E89:F89" si="15">E97+E101+E93</f>
        <v>4400379.51</v>
      </c>
      <c r="F89" s="69">
        <f t="shared" si="15"/>
        <v>3803768.5300000003</v>
      </c>
      <c r="G89" s="88">
        <f t="shared" si="10"/>
        <v>86.441828968520056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s="1" customFormat="1" ht="33.75" customHeight="1" x14ac:dyDescent="0.25">
      <c r="A90" s="140"/>
      <c r="B90" s="121"/>
      <c r="C90" s="11" t="s">
        <v>4</v>
      </c>
      <c r="D90" s="44">
        <f>D98+D102+D94</f>
        <v>0</v>
      </c>
      <c r="E90" s="44">
        <f t="shared" ref="E90:F90" si="16">E98+E102+E94</f>
        <v>0</v>
      </c>
      <c r="F90" s="69">
        <f t="shared" si="16"/>
        <v>0</v>
      </c>
      <c r="G90" s="88"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s="1" customFormat="1" ht="33.75" customHeight="1" x14ac:dyDescent="0.25">
      <c r="A91" s="141"/>
      <c r="B91" s="121"/>
      <c r="C91" s="13" t="s">
        <v>6</v>
      </c>
      <c r="D91" s="35">
        <f>D88+D89+D90</f>
        <v>10760647.870000001</v>
      </c>
      <c r="E91" s="35">
        <f>E88+E89+E90</f>
        <v>26971965.130000003</v>
      </c>
      <c r="F91" s="70">
        <f>F88+F89+F90</f>
        <v>20187475.490000002</v>
      </c>
      <c r="G91" s="88">
        <f t="shared" si="10"/>
        <v>74.846142625129517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s="1" customFormat="1" ht="22.5" customHeight="1" x14ac:dyDescent="0.25">
      <c r="A92" s="115" t="s">
        <v>79</v>
      </c>
      <c r="B92" s="124" t="s">
        <v>11</v>
      </c>
      <c r="C92" s="59" t="s">
        <v>2</v>
      </c>
      <c r="D92" s="34">
        <v>0</v>
      </c>
      <c r="E92" s="43">
        <v>0</v>
      </c>
      <c r="F92" s="74">
        <v>0</v>
      </c>
      <c r="G92" s="88"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s="1" customFormat="1" ht="23.25" customHeight="1" x14ac:dyDescent="0.25">
      <c r="A93" s="116"/>
      <c r="B93" s="124"/>
      <c r="C93" s="59" t="s">
        <v>3</v>
      </c>
      <c r="D93" s="43">
        <v>0</v>
      </c>
      <c r="E93" s="43">
        <v>0</v>
      </c>
      <c r="F93" s="74">
        <v>0</v>
      </c>
      <c r="G93" s="88"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s="1" customFormat="1" ht="33.75" customHeight="1" x14ac:dyDescent="0.25">
      <c r="A94" s="116"/>
      <c r="B94" s="124"/>
      <c r="C94" s="59" t="s">
        <v>4</v>
      </c>
      <c r="D94" s="37">
        <v>0</v>
      </c>
      <c r="E94" s="37">
        <v>0</v>
      </c>
      <c r="F94" s="71">
        <v>0</v>
      </c>
      <c r="G94" s="88">
        <v>0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s="1" customFormat="1" ht="33.75" customHeight="1" x14ac:dyDescent="0.25">
      <c r="A95" s="117"/>
      <c r="B95" s="124"/>
      <c r="C95" s="4" t="s">
        <v>6</v>
      </c>
      <c r="D95" s="36">
        <f>D92+D93+D94</f>
        <v>0</v>
      </c>
      <c r="E95" s="36">
        <f>E92+E93+E94</f>
        <v>0</v>
      </c>
      <c r="F95" s="73">
        <f>F92+F93+F94</f>
        <v>0</v>
      </c>
      <c r="G95" s="88"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s="1" customFormat="1" ht="20.25" customHeight="1" x14ac:dyDescent="0.25">
      <c r="A96" s="115" t="s">
        <v>17</v>
      </c>
      <c r="B96" s="124" t="s">
        <v>11</v>
      </c>
      <c r="C96" s="5" t="s">
        <v>2</v>
      </c>
      <c r="D96" s="34">
        <v>0</v>
      </c>
      <c r="E96" s="43">
        <v>0</v>
      </c>
      <c r="F96" s="74">
        <v>0</v>
      </c>
      <c r="G96" s="88"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s="1" customFormat="1" ht="22.5" customHeight="1" x14ac:dyDescent="0.25">
      <c r="A97" s="116"/>
      <c r="B97" s="124"/>
      <c r="C97" s="5" t="s">
        <v>3</v>
      </c>
      <c r="D97" s="43">
        <v>2118000</v>
      </c>
      <c r="E97" s="97">
        <v>2959640</v>
      </c>
      <c r="F97" s="111">
        <v>2758000</v>
      </c>
      <c r="G97" s="88">
        <f t="shared" si="10"/>
        <v>93.187009230852397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s="1" customFormat="1" ht="33" customHeight="1" x14ac:dyDescent="0.25">
      <c r="A98" s="116"/>
      <c r="B98" s="124"/>
      <c r="C98" s="5" t="s">
        <v>4</v>
      </c>
      <c r="D98" s="37">
        <v>0</v>
      </c>
      <c r="E98" s="37">
        <v>0</v>
      </c>
      <c r="F98" s="71">
        <v>0</v>
      </c>
      <c r="G98" s="88"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s="1" customFormat="1" ht="30" customHeight="1" x14ac:dyDescent="0.25">
      <c r="A99" s="117"/>
      <c r="B99" s="124"/>
      <c r="C99" s="4" t="s">
        <v>6</v>
      </c>
      <c r="D99" s="36">
        <f>D96+D97+D98</f>
        <v>2118000</v>
      </c>
      <c r="E99" s="36">
        <f>E96+E97+E98</f>
        <v>2959640</v>
      </c>
      <c r="F99" s="73">
        <f>F96+F97+F98</f>
        <v>2758000</v>
      </c>
      <c r="G99" s="88">
        <f t="shared" si="10"/>
        <v>93.187009230852397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1" customFormat="1" ht="22.5" customHeight="1" x14ac:dyDescent="0.25">
      <c r="A100" s="115" t="s">
        <v>78</v>
      </c>
      <c r="B100" s="115" t="s">
        <v>11</v>
      </c>
      <c r="C100" s="27" t="s">
        <v>2</v>
      </c>
      <c r="D100" s="37">
        <v>8124089</v>
      </c>
      <c r="E100" s="37">
        <v>22571585.620000001</v>
      </c>
      <c r="F100" s="74">
        <v>16383706.960000001</v>
      </c>
      <c r="G100" s="88">
        <f t="shared" si="10"/>
        <v>72.585538454519977</v>
      </c>
      <c r="H100" s="3"/>
      <c r="I100" s="3"/>
      <c r="J100" s="3"/>
      <c r="K100" s="49"/>
      <c r="L100" s="57"/>
      <c r="M100" s="57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s="1" customFormat="1" ht="23.25" customHeight="1" x14ac:dyDescent="0.25">
      <c r="A101" s="116"/>
      <c r="B101" s="116"/>
      <c r="C101" s="27" t="s">
        <v>3</v>
      </c>
      <c r="D101" s="37">
        <v>518558.87</v>
      </c>
      <c r="E101" s="37">
        <v>1440739.51</v>
      </c>
      <c r="F101" s="71">
        <v>1045768.53</v>
      </c>
      <c r="G101" s="88">
        <f t="shared" si="10"/>
        <v>72.585538380911061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s="1" customFormat="1" ht="30.75" customHeight="1" x14ac:dyDescent="0.25">
      <c r="A102" s="116"/>
      <c r="B102" s="116"/>
      <c r="C102" s="27" t="s">
        <v>4</v>
      </c>
      <c r="D102" s="37">
        <v>0</v>
      </c>
      <c r="E102" s="37">
        <v>0</v>
      </c>
      <c r="F102" s="71">
        <v>0</v>
      </c>
      <c r="G102" s="88"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s="1" customFormat="1" ht="39" customHeight="1" x14ac:dyDescent="0.25">
      <c r="A103" s="117"/>
      <c r="B103" s="117"/>
      <c r="C103" s="4" t="s">
        <v>6</v>
      </c>
      <c r="D103" s="36">
        <f>D100+D101+D102</f>
        <v>8642647.8699999992</v>
      </c>
      <c r="E103" s="36">
        <f>E100+E101+E102</f>
        <v>24012325.130000003</v>
      </c>
      <c r="F103" s="73">
        <f>F100+F101+F102</f>
        <v>17429475.490000002</v>
      </c>
      <c r="G103" s="91">
        <f t="shared" si="10"/>
        <v>72.585538450103442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1" customFormat="1" ht="31.5" customHeight="1" x14ac:dyDescent="0.25">
      <c r="A104" s="122" t="s">
        <v>48</v>
      </c>
      <c r="B104" s="118"/>
      <c r="C104" s="58" t="s">
        <v>49</v>
      </c>
      <c r="D104" s="48">
        <f>D108</f>
        <v>6282260.0599999996</v>
      </c>
      <c r="E104" s="48">
        <f t="shared" ref="E104:F104" si="17">E108</f>
        <v>7737220.0600000005</v>
      </c>
      <c r="F104" s="75">
        <f t="shared" si="17"/>
        <v>7448464.1100000003</v>
      </c>
      <c r="G104" s="88">
        <f t="shared" si="10"/>
        <v>96.267962552948248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s="1" customFormat="1" ht="26.25" customHeight="1" x14ac:dyDescent="0.25">
      <c r="A105" s="123"/>
      <c r="B105" s="119"/>
      <c r="C105" s="58" t="s">
        <v>3</v>
      </c>
      <c r="D105" s="48">
        <f>D109</f>
        <v>63457.17</v>
      </c>
      <c r="E105" s="48">
        <f t="shared" ref="E105:F105" si="18">E109</f>
        <v>78153.740000000005</v>
      </c>
      <c r="F105" s="75">
        <f t="shared" si="18"/>
        <v>75237.02</v>
      </c>
      <c r="G105" s="88">
        <f t="shared" si="10"/>
        <v>96.267971308858662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s="1" customFormat="1" ht="33" customHeight="1" x14ac:dyDescent="0.25">
      <c r="A106" s="123"/>
      <c r="B106" s="119"/>
      <c r="C106" s="58" t="s">
        <v>4</v>
      </c>
      <c r="D106" s="48">
        <f>D110</f>
        <v>0</v>
      </c>
      <c r="E106" s="48">
        <f t="shared" ref="E106:F106" si="19">E110</f>
        <v>0</v>
      </c>
      <c r="F106" s="75">
        <f t="shared" si="19"/>
        <v>0</v>
      </c>
      <c r="G106" s="88"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s="1" customFormat="1" ht="26.25" customHeight="1" x14ac:dyDescent="0.25">
      <c r="A107" s="123"/>
      <c r="B107" s="120"/>
      <c r="C107" s="13" t="s">
        <v>6</v>
      </c>
      <c r="D107" s="48">
        <f>SUM(D104:D106)</f>
        <v>6345717.2299999995</v>
      </c>
      <c r="E107" s="48">
        <f t="shared" ref="E107:F107" si="20">SUM(E104:E106)</f>
        <v>7815373.8000000007</v>
      </c>
      <c r="F107" s="75">
        <f t="shared" si="20"/>
        <v>7523701.1299999999</v>
      </c>
      <c r="G107" s="88">
        <f t="shared" si="10"/>
        <v>96.267962640507349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s="1" customFormat="1" ht="31.5" customHeight="1" x14ac:dyDescent="0.25">
      <c r="A108" s="115" t="s">
        <v>69</v>
      </c>
      <c r="B108" s="118" t="s">
        <v>11</v>
      </c>
      <c r="C108" s="59" t="s">
        <v>49</v>
      </c>
      <c r="D108" s="46">
        <v>6282260.0599999996</v>
      </c>
      <c r="E108" s="46">
        <f>7599727.36+137492.7</f>
        <v>7737220.0600000005</v>
      </c>
      <c r="F108" s="76">
        <f>137492.7+7310971.41</f>
        <v>7448464.1100000003</v>
      </c>
      <c r="G108" s="91">
        <f t="shared" si="10"/>
        <v>96.267962552948248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s="1" customFormat="1" ht="26.25" customHeight="1" x14ac:dyDescent="0.25">
      <c r="A109" s="116"/>
      <c r="B109" s="119"/>
      <c r="C109" s="59" t="s">
        <v>3</v>
      </c>
      <c r="D109" s="46">
        <v>63457.17</v>
      </c>
      <c r="E109" s="46">
        <f>76764.92+1388.82</f>
        <v>78153.740000000005</v>
      </c>
      <c r="F109" s="76">
        <f>1388.82+73848.2</f>
        <v>75237.02</v>
      </c>
      <c r="G109" s="91">
        <f t="shared" si="10"/>
        <v>96.267971308858662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s="1" customFormat="1" ht="30.75" customHeight="1" x14ac:dyDescent="0.25">
      <c r="A110" s="116"/>
      <c r="B110" s="119"/>
      <c r="C110" s="59" t="s">
        <v>4</v>
      </c>
      <c r="D110" s="46">
        <v>0</v>
      </c>
      <c r="E110" s="46">
        <v>0</v>
      </c>
      <c r="F110" s="76">
        <v>0</v>
      </c>
      <c r="G110" s="91"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s="1" customFormat="1" ht="26.25" customHeight="1" x14ac:dyDescent="0.25">
      <c r="A111" s="117"/>
      <c r="B111" s="120"/>
      <c r="C111" s="15" t="s">
        <v>6</v>
      </c>
      <c r="D111" s="39">
        <f>D108+D109+D110</f>
        <v>6345717.2299999995</v>
      </c>
      <c r="E111" s="39">
        <f t="shared" ref="E111:F111" si="21">E108+E109+E110</f>
        <v>7815373.8000000007</v>
      </c>
      <c r="F111" s="77">
        <f t="shared" si="21"/>
        <v>7523701.1299999999</v>
      </c>
      <c r="G111" s="91">
        <f t="shared" si="10"/>
        <v>96.267962640507349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12" customFormat="1" ht="22.5" customHeight="1" x14ac:dyDescent="0.25">
      <c r="A112" s="128" t="s">
        <v>85</v>
      </c>
      <c r="B112" s="121" t="s">
        <v>11</v>
      </c>
      <c r="C112" s="11" t="s">
        <v>2</v>
      </c>
      <c r="D112" s="44">
        <f>D116+D120+D124+D128+D132+D140+D144+D136+D148</f>
        <v>837000</v>
      </c>
      <c r="E112" s="44">
        <f>E116+E120+E124+E128+E132+E140+E144+E136+E148</f>
        <v>12107000</v>
      </c>
      <c r="F112" s="44">
        <f>F116+F120+F124+F128+F132+F140+F144+F136+F148</f>
        <v>12015274.119999999</v>
      </c>
      <c r="G112" s="88">
        <f t="shared" si="10"/>
        <v>99.242373172544802</v>
      </c>
    </row>
    <row r="113" spans="1:36" s="12" customFormat="1" ht="18" customHeight="1" x14ac:dyDescent="0.25">
      <c r="A113" s="129"/>
      <c r="B113" s="121"/>
      <c r="C113" s="11" t="s">
        <v>3</v>
      </c>
      <c r="D113" s="44">
        <f>D117+D121+D125+D129+D133+D141+D145+D137+D149</f>
        <v>4530425.53</v>
      </c>
      <c r="E113" s="44">
        <f>E117+E121+E125+E129+E133+E141+E145+E137+E149+E153</f>
        <v>7024385.4299999997</v>
      </c>
      <c r="F113" s="44">
        <f>F117+F121+F125+F129+F133+F141+F145+F137+F149+F153</f>
        <v>6547800.6999999993</v>
      </c>
      <c r="G113" s="88">
        <f t="shared" si="10"/>
        <v>93.215282180209172</v>
      </c>
    </row>
    <row r="114" spans="1:36" s="12" customFormat="1" ht="33" customHeight="1" x14ac:dyDescent="0.25">
      <c r="A114" s="129"/>
      <c r="B114" s="121"/>
      <c r="C114" s="11" t="s">
        <v>4</v>
      </c>
      <c r="D114" s="44">
        <f>D118+D126+D122+D130+D134+D142</f>
        <v>0</v>
      </c>
      <c r="E114" s="44">
        <f t="shared" ref="E114:F114" si="22">E118+E126+E122+E130+E134+E142</f>
        <v>0</v>
      </c>
      <c r="F114" s="69">
        <f t="shared" si="22"/>
        <v>0</v>
      </c>
      <c r="G114" s="88">
        <v>0</v>
      </c>
    </row>
    <row r="115" spans="1:36" s="12" customFormat="1" ht="29.25" customHeight="1" x14ac:dyDescent="0.25">
      <c r="A115" s="130"/>
      <c r="B115" s="121"/>
      <c r="C115" s="13" t="s">
        <v>6</v>
      </c>
      <c r="D115" s="35">
        <f>D112+D113+D114</f>
        <v>5367425.53</v>
      </c>
      <c r="E115" s="35">
        <f>E112+E113+E114</f>
        <v>19131385.43</v>
      </c>
      <c r="F115" s="35">
        <f>F112+F113+F114</f>
        <v>18563074.82</v>
      </c>
      <c r="G115" s="88">
        <f t="shared" si="10"/>
        <v>97.02943306390749</v>
      </c>
    </row>
    <row r="116" spans="1:36" ht="18.75" customHeight="1" x14ac:dyDescent="0.25">
      <c r="A116" s="115" t="s">
        <v>22</v>
      </c>
      <c r="B116" s="124" t="s">
        <v>11</v>
      </c>
      <c r="C116" s="5" t="s">
        <v>2</v>
      </c>
      <c r="D116" s="37">
        <v>0</v>
      </c>
      <c r="E116" s="37">
        <v>0</v>
      </c>
      <c r="F116" s="71">
        <v>0</v>
      </c>
      <c r="G116" s="91"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1" customHeight="1" x14ac:dyDescent="0.25">
      <c r="A117" s="116"/>
      <c r="B117" s="124"/>
      <c r="C117" s="5" t="s">
        <v>3</v>
      </c>
      <c r="D117" s="43">
        <v>2749600</v>
      </c>
      <c r="E117" s="109">
        <v>3229710.92</v>
      </c>
      <c r="F117" s="108">
        <v>2946869.33</v>
      </c>
      <c r="G117" s="91">
        <f t="shared" si="10"/>
        <v>91.242510645503856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29.25" customHeight="1" x14ac:dyDescent="0.25">
      <c r="A118" s="116"/>
      <c r="B118" s="124"/>
      <c r="C118" s="5" t="s">
        <v>4</v>
      </c>
      <c r="D118" s="37">
        <v>0</v>
      </c>
      <c r="E118" s="37">
        <v>0</v>
      </c>
      <c r="F118" s="71">
        <v>0</v>
      </c>
      <c r="G118" s="91"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 x14ac:dyDescent="0.25">
      <c r="A119" s="117"/>
      <c r="B119" s="124"/>
      <c r="C119" s="4" t="s">
        <v>6</v>
      </c>
      <c r="D119" s="36">
        <f>D116+D117+D118</f>
        <v>2749600</v>
      </c>
      <c r="E119" s="36">
        <f>E116+E117+E118</f>
        <v>3229710.92</v>
      </c>
      <c r="F119" s="73">
        <f>F116+F117+F118</f>
        <v>2946869.33</v>
      </c>
      <c r="G119" s="91">
        <f t="shared" si="10"/>
        <v>91.242510645503856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1" customHeight="1" x14ac:dyDescent="0.25">
      <c r="A120" s="125" t="s">
        <v>23</v>
      </c>
      <c r="B120" s="124" t="s">
        <v>11</v>
      </c>
      <c r="C120" s="5" t="s">
        <v>2</v>
      </c>
      <c r="D120" s="37">
        <v>0</v>
      </c>
      <c r="E120" s="37">
        <v>0</v>
      </c>
      <c r="F120" s="71">
        <v>0</v>
      </c>
      <c r="G120" s="91"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3.25" customHeight="1" x14ac:dyDescent="0.25">
      <c r="A121" s="126"/>
      <c r="B121" s="124"/>
      <c r="C121" s="5" t="s">
        <v>3</v>
      </c>
      <c r="D121" s="43">
        <v>295400</v>
      </c>
      <c r="E121" s="104">
        <v>981800</v>
      </c>
      <c r="F121" s="111">
        <v>976679.81</v>
      </c>
      <c r="G121" s="91">
        <f t="shared" si="10"/>
        <v>99.478489509065</v>
      </c>
      <c r="H121" s="3"/>
      <c r="I121" s="3"/>
      <c r="J121" s="3"/>
      <c r="K121" s="3"/>
      <c r="L121" s="110"/>
      <c r="M121" s="110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3" customHeight="1" x14ac:dyDescent="0.25">
      <c r="A122" s="126"/>
      <c r="B122" s="124"/>
      <c r="C122" s="5" t="s">
        <v>4</v>
      </c>
      <c r="D122" s="37">
        <v>0</v>
      </c>
      <c r="E122" s="37">
        <v>0</v>
      </c>
      <c r="F122" s="71">
        <v>0</v>
      </c>
      <c r="G122" s="91"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 x14ac:dyDescent="0.25">
      <c r="A123" s="127"/>
      <c r="B123" s="124"/>
      <c r="C123" s="4" t="s">
        <v>6</v>
      </c>
      <c r="D123" s="36">
        <f>D120+D121+D122</f>
        <v>295400</v>
      </c>
      <c r="E123" s="36">
        <f>E120+E121+E122</f>
        <v>981800</v>
      </c>
      <c r="F123" s="73">
        <f>F120+F121+F122</f>
        <v>976679.81</v>
      </c>
      <c r="G123" s="91">
        <f t="shared" si="10"/>
        <v>99.478489509065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0.25" customHeight="1" x14ac:dyDescent="0.25">
      <c r="A124" s="115" t="s">
        <v>81</v>
      </c>
      <c r="B124" s="124" t="s">
        <v>11</v>
      </c>
      <c r="C124" s="5" t="s">
        <v>2</v>
      </c>
      <c r="D124" s="37">
        <v>0</v>
      </c>
      <c r="E124" s="37">
        <v>0</v>
      </c>
      <c r="F124" s="71">
        <v>0</v>
      </c>
      <c r="G124" s="91"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0.25" customHeight="1" x14ac:dyDescent="0.25">
      <c r="A125" s="116"/>
      <c r="B125" s="124"/>
      <c r="C125" s="5" t="s">
        <v>3</v>
      </c>
      <c r="D125" s="43">
        <v>200000</v>
      </c>
      <c r="E125" s="109">
        <v>666847.51</v>
      </c>
      <c r="F125" s="111">
        <v>624473.07999999996</v>
      </c>
      <c r="G125" s="91">
        <f t="shared" si="10"/>
        <v>93.645559237373462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2.25" customHeight="1" x14ac:dyDescent="0.25">
      <c r="A126" s="116"/>
      <c r="B126" s="124"/>
      <c r="C126" s="5" t="s">
        <v>4</v>
      </c>
      <c r="D126" s="37">
        <v>0</v>
      </c>
      <c r="E126" s="37">
        <v>0</v>
      </c>
      <c r="F126" s="71">
        <v>0</v>
      </c>
      <c r="G126" s="91">
        <v>0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 x14ac:dyDescent="0.25">
      <c r="A127" s="117"/>
      <c r="B127" s="124"/>
      <c r="C127" s="4" t="s">
        <v>6</v>
      </c>
      <c r="D127" s="36">
        <f>D124+D125+D126</f>
        <v>200000</v>
      </c>
      <c r="E127" s="36">
        <f>E124+E125+E126</f>
        <v>666847.51</v>
      </c>
      <c r="F127" s="73">
        <f>F124+F125+F126</f>
        <v>624473.07999999996</v>
      </c>
      <c r="G127" s="91">
        <f t="shared" si="10"/>
        <v>93.645559237373462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3.25" customHeight="1" x14ac:dyDescent="0.25">
      <c r="A128" s="125" t="s">
        <v>39</v>
      </c>
      <c r="B128" s="124" t="s">
        <v>11</v>
      </c>
      <c r="C128" s="5" t="s">
        <v>2</v>
      </c>
      <c r="D128" s="37">
        <v>0</v>
      </c>
      <c r="E128" s="37">
        <v>0</v>
      </c>
      <c r="F128" s="71">
        <v>0</v>
      </c>
      <c r="G128" s="91"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1.75" customHeight="1" x14ac:dyDescent="0.25">
      <c r="A129" s="126"/>
      <c r="B129" s="124"/>
      <c r="C129" s="5" t="s">
        <v>3</v>
      </c>
      <c r="D129" s="43">
        <v>0</v>
      </c>
      <c r="E129" s="109">
        <v>245600</v>
      </c>
      <c r="F129" s="111">
        <v>221838.3</v>
      </c>
      <c r="G129" s="91">
        <f t="shared" si="10"/>
        <v>90.325040716612364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0" customHeight="1" x14ac:dyDescent="0.25">
      <c r="A130" s="126"/>
      <c r="B130" s="124"/>
      <c r="C130" s="5" t="s">
        <v>4</v>
      </c>
      <c r="D130" s="37">
        <v>0</v>
      </c>
      <c r="E130" s="37">
        <v>0</v>
      </c>
      <c r="F130" s="71">
        <v>0</v>
      </c>
      <c r="G130" s="91"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 x14ac:dyDescent="0.25">
      <c r="A131" s="127"/>
      <c r="B131" s="124"/>
      <c r="C131" s="4" t="s">
        <v>6</v>
      </c>
      <c r="D131" s="36">
        <f>D128+D129+D130</f>
        <v>0</v>
      </c>
      <c r="E131" s="36">
        <f>E128+E129+E130</f>
        <v>245600</v>
      </c>
      <c r="F131" s="73">
        <f>F128+F129+F130</f>
        <v>221838.3</v>
      </c>
      <c r="G131" s="91">
        <f t="shared" si="10"/>
        <v>90.325040716612364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" customHeight="1" x14ac:dyDescent="0.25">
      <c r="A132" s="143" t="s">
        <v>58</v>
      </c>
      <c r="B132" s="124" t="s">
        <v>42</v>
      </c>
      <c r="C132" s="5" t="s">
        <v>2</v>
      </c>
      <c r="D132" s="37">
        <v>0</v>
      </c>
      <c r="E132" s="37">
        <v>0</v>
      </c>
      <c r="F132" s="71">
        <v>0</v>
      </c>
      <c r="G132" s="91"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1.75" customHeight="1" x14ac:dyDescent="0.25">
      <c r="A133" s="144"/>
      <c r="B133" s="124"/>
      <c r="C133" s="5" t="s">
        <v>3</v>
      </c>
      <c r="D133" s="42">
        <v>1150000</v>
      </c>
      <c r="E133" s="104">
        <v>1149996</v>
      </c>
      <c r="F133" s="97">
        <v>1149996</v>
      </c>
      <c r="G133" s="91">
        <f t="shared" si="10"/>
        <v>100</v>
      </c>
      <c r="H133" s="3"/>
      <c r="I133" s="3"/>
      <c r="J133" s="3"/>
      <c r="K133" s="3"/>
      <c r="L133" s="110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0" customHeight="1" x14ac:dyDescent="0.25">
      <c r="A134" s="144"/>
      <c r="B134" s="124"/>
      <c r="C134" s="5" t="s">
        <v>4</v>
      </c>
      <c r="D134" s="37">
        <v>0</v>
      </c>
      <c r="E134" s="37">
        <v>0</v>
      </c>
      <c r="F134" s="71">
        <v>0</v>
      </c>
      <c r="G134" s="91"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 x14ac:dyDescent="0.25">
      <c r="A135" s="145"/>
      <c r="B135" s="124"/>
      <c r="C135" s="4" t="s">
        <v>6</v>
      </c>
      <c r="D135" s="36">
        <f>D132+D133+D134</f>
        <v>1150000</v>
      </c>
      <c r="E135" s="36">
        <f>E132+E133+E134</f>
        <v>1149996</v>
      </c>
      <c r="F135" s="73">
        <f>F132+F133+F134</f>
        <v>1149996</v>
      </c>
      <c r="G135" s="91">
        <f t="shared" si="10"/>
        <v>100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2.5" customHeight="1" x14ac:dyDescent="0.25">
      <c r="A136" s="115" t="s">
        <v>77</v>
      </c>
      <c r="B136" s="124" t="s">
        <v>11</v>
      </c>
      <c r="C136" s="59" t="s">
        <v>2</v>
      </c>
      <c r="D136" s="37">
        <v>0</v>
      </c>
      <c r="E136" s="37">
        <v>0</v>
      </c>
      <c r="F136" s="71">
        <v>0</v>
      </c>
      <c r="G136" s="91"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1.75" customHeight="1" x14ac:dyDescent="0.25">
      <c r="A137" s="116"/>
      <c r="B137" s="124"/>
      <c r="C137" s="59" t="s">
        <v>3</v>
      </c>
      <c r="D137" s="37">
        <v>0</v>
      </c>
      <c r="E137" s="109">
        <v>406623.5</v>
      </c>
      <c r="F137" s="111">
        <v>405673.5</v>
      </c>
      <c r="G137" s="91"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 x14ac:dyDescent="0.25">
      <c r="A138" s="116"/>
      <c r="B138" s="124"/>
      <c r="C138" s="59" t="s">
        <v>4</v>
      </c>
      <c r="D138" s="37">
        <v>0</v>
      </c>
      <c r="E138" s="37">
        <v>0</v>
      </c>
      <c r="F138" s="71">
        <v>0</v>
      </c>
      <c r="G138" s="91">
        <v>0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 x14ac:dyDescent="0.25">
      <c r="A139" s="117"/>
      <c r="B139" s="124"/>
      <c r="C139" s="4" t="s">
        <v>6</v>
      </c>
      <c r="D139" s="36">
        <f>D136+D137+D138</f>
        <v>0</v>
      </c>
      <c r="E139" s="36">
        <f>E136+E137+E138</f>
        <v>406623.5</v>
      </c>
      <c r="F139" s="73">
        <f>F136+F137+F138</f>
        <v>405673.5</v>
      </c>
      <c r="G139" s="91"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4.75" customHeight="1" x14ac:dyDescent="0.25">
      <c r="A140" s="115" t="s">
        <v>75</v>
      </c>
      <c r="B140" s="124" t="s">
        <v>11</v>
      </c>
      <c r="C140" s="5" t="s">
        <v>2</v>
      </c>
      <c r="D140" s="37">
        <v>837000</v>
      </c>
      <c r="E140" s="37">
        <v>837000</v>
      </c>
      <c r="F140" s="106">
        <v>745274.12</v>
      </c>
      <c r="G140" s="91">
        <f t="shared" si="10"/>
        <v>89.041113500597362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2.5" customHeight="1" x14ac:dyDescent="0.25">
      <c r="A141" s="116"/>
      <c r="B141" s="124"/>
      <c r="C141" s="5" t="s">
        <v>3</v>
      </c>
      <c r="D141" s="37">
        <v>53425.53</v>
      </c>
      <c r="E141" s="37">
        <v>53425.53</v>
      </c>
      <c r="F141" s="71">
        <v>47570.68</v>
      </c>
      <c r="G141" s="91">
        <f t="shared" si="10"/>
        <v>89.041100762126277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31.5" customHeight="1" x14ac:dyDescent="0.25">
      <c r="A142" s="116"/>
      <c r="B142" s="124"/>
      <c r="C142" s="5" t="s">
        <v>4</v>
      </c>
      <c r="D142" s="37">
        <v>0</v>
      </c>
      <c r="E142" s="37">
        <v>0</v>
      </c>
      <c r="F142" s="71">
        <v>0</v>
      </c>
      <c r="G142" s="91"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 t="s">
        <v>38</v>
      </c>
      <c r="AE142" s="3"/>
      <c r="AF142" s="3"/>
      <c r="AG142" s="3"/>
      <c r="AH142" s="3"/>
      <c r="AI142" s="3"/>
      <c r="AJ142" s="3"/>
    </row>
    <row r="143" spans="1:36" ht="29.25" customHeight="1" x14ac:dyDescent="0.25">
      <c r="A143" s="117"/>
      <c r="B143" s="124"/>
      <c r="C143" s="4" t="s">
        <v>6</v>
      </c>
      <c r="D143" s="36">
        <f>D140+D141+D142</f>
        <v>890425.53</v>
      </c>
      <c r="E143" s="36">
        <f>E140+E141+E142</f>
        <v>890425.53</v>
      </c>
      <c r="F143" s="73">
        <f>F140+F141+F142</f>
        <v>792844.80000000005</v>
      </c>
      <c r="G143" s="91">
        <f t="shared" si="10"/>
        <v>89.041112736289136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 x14ac:dyDescent="0.25">
      <c r="A144" s="115" t="s">
        <v>76</v>
      </c>
      <c r="B144" s="124" t="s">
        <v>11</v>
      </c>
      <c r="C144" s="59" t="s">
        <v>2</v>
      </c>
      <c r="D144" s="37">
        <v>0</v>
      </c>
      <c r="E144" s="37">
        <v>0</v>
      </c>
      <c r="F144" s="71">
        <v>0</v>
      </c>
      <c r="G144" s="91"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" customHeight="1" x14ac:dyDescent="0.25">
      <c r="A145" s="116"/>
      <c r="B145" s="124"/>
      <c r="C145" s="59" t="s">
        <v>3</v>
      </c>
      <c r="D145" s="37">
        <v>82000</v>
      </c>
      <c r="E145" s="37">
        <v>52842.85</v>
      </c>
      <c r="F145" s="71">
        <v>47700</v>
      </c>
      <c r="G145" s="91">
        <f t="shared" ref="G145:G228" si="23">F145/E145*100</f>
        <v>90.267652104305512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 x14ac:dyDescent="0.25">
      <c r="A146" s="116"/>
      <c r="B146" s="124"/>
      <c r="C146" s="59" t="s">
        <v>4</v>
      </c>
      <c r="D146" s="37">
        <v>0</v>
      </c>
      <c r="E146" s="37">
        <v>0</v>
      </c>
      <c r="F146" s="71">
        <v>0</v>
      </c>
      <c r="G146" s="91"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 x14ac:dyDescent="0.25">
      <c r="A147" s="117"/>
      <c r="B147" s="124"/>
      <c r="C147" s="4" t="s">
        <v>6</v>
      </c>
      <c r="D147" s="36">
        <f>D144+D145+D146</f>
        <v>82000</v>
      </c>
      <c r="E147" s="36">
        <f>E144+E145+E146</f>
        <v>52842.85</v>
      </c>
      <c r="F147" s="73">
        <f>F144+F145+F146</f>
        <v>47700</v>
      </c>
      <c r="G147" s="91">
        <f t="shared" si="23"/>
        <v>90.267652104305512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.75" customHeight="1" x14ac:dyDescent="0.25">
      <c r="A148" s="115" t="s">
        <v>92</v>
      </c>
      <c r="B148" s="124" t="s">
        <v>11</v>
      </c>
      <c r="C148" s="67" t="s">
        <v>2</v>
      </c>
      <c r="D148" s="37">
        <v>0</v>
      </c>
      <c r="E148" s="105">
        <v>11270000</v>
      </c>
      <c r="F148" s="71">
        <v>11270000</v>
      </c>
      <c r="G148" s="91">
        <f t="shared" si="23"/>
        <v>100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.75" customHeight="1" x14ac:dyDescent="0.25">
      <c r="A149" s="116"/>
      <c r="B149" s="124"/>
      <c r="C149" s="67" t="s">
        <v>3</v>
      </c>
      <c r="D149" s="37">
        <v>0</v>
      </c>
      <c r="E149" s="37">
        <v>0</v>
      </c>
      <c r="F149" s="71">
        <v>0</v>
      </c>
      <c r="G149" s="91"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 x14ac:dyDescent="0.25">
      <c r="A150" s="116"/>
      <c r="B150" s="124"/>
      <c r="C150" s="67" t="s">
        <v>4</v>
      </c>
      <c r="D150" s="37">
        <v>0</v>
      </c>
      <c r="E150" s="37">
        <v>0</v>
      </c>
      <c r="F150" s="71">
        <v>0</v>
      </c>
      <c r="G150" s="91"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 x14ac:dyDescent="0.25">
      <c r="A151" s="117"/>
      <c r="B151" s="124"/>
      <c r="C151" s="4" t="s">
        <v>6</v>
      </c>
      <c r="D151" s="36">
        <f>D148+D149+D150</f>
        <v>0</v>
      </c>
      <c r="E151" s="36">
        <f>E148+E149+E150</f>
        <v>11270000</v>
      </c>
      <c r="F151" s="36">
        <f t="shared" ref="F151" si="24">F148+F149+F150</f>
        <v>11270000</v>
      </c>
      <c r="G151" s="91">
        <f t="shared" si="23"/>
        <v>100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1" customHeight="1" x14ac:dyDescent="0.25">
      <c r="A152" s="158" t="s">
        <v>105</v>
      </c>
      <c r="B152" s="124" t="s">
        <v>11</v>
      </c>
      <c r="C152" s="98" t="s">
        <v>2</v>
      </c>
      <c r="D152" s="37">
        <v>0</v>
      </c>
      <c r="E152" s="37">
        <v>0</v>
      </c>
      <c r="F152" s="37">
        <v>0</v>
      </c>
      <c r="G152" s="91"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" customHeight="1" x14ac:dyDescent="0.25">
      <c r="A153" s="159"/>
      <c r="B153" s="124"/>
      <c r="C153" s="98" t="s">
        <v>3</v>
      </c>
      <c r="D153" s="37">
        <v>0</v>
      </c>
      <c r="E153" s="37">
        <v>237539.12</v>
      </c>
      <c r="F153" s="37">
        <v>127000</v>
      </c>
      <c r="G153" s="91">
        <f t="shared" si="23"/>
        <v>53.464877700986676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 x14ac:dyDescent="0.25">
      <c r="A154" s="159"/>
      <c r="B154" s="124"/>
      <c r="C154" s="98" t="s">
        <v>4</v>
      </c>
      <c r="D154" s="37">
        <v>0</v>
      </c>
      <c r="E154" s="37">
        <v>0</v>
      </c>
      <c r="F154" s="37">
        <v>0</v>
      </c>
      <c r="G154" s="91"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 x14ac:dyDescent="0.25">
      <c r="A155" s="160"/>
      <c r="B155" s="124"/>
      <c r="C155" s="4" t="s">
        <v>6</v>
      </c>
      <c r="D155" s="36">
        <f>D152+D153+D154</f>
        <v>0</v>
      </c>
      <c r="E155" s="36">
        <f t="shared" ref="E155:F155" si="25">E152+E153+E154</f>
        <v>237539.12</v>
      </c>
      <c r="F155" s="36">
        <f t="shared" si="25"/>
        <v>127000</v>
      </c>
      <c r="G155" s="91">
        <f t="shared" si="23"/>
        <v>53.464877700986676</v>
      </c>
      <c r="H155" s="3"/>
      <c r="I155" s="3"/>
      <c r="J155" s="3"/>
      <c r="K155" s="3"/>
      <c r="L155" s="3" t="s">
        <v>106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s="24" customFormat="1" ht="18.75" customHeight="1" x14ac:dyDescent="0.25">
      <c r="A156" s="122" t="s">
        <v>84</v>
      </c>
      <c r="B156" s="122" t="s">
        <v>37</v>
      </c>
      <c r="C156" s="22" t="s">
        <v>2</v>
      </c>
      <c r="D156" s="47">
        <f>D172+D176+D180+D184+D192+D200+D204+D208+D224+D160+D164+D196</f>
        <v>118651143</v>
      </c>
      <c r="E156" s="47">
        <f>E172+E176+E180+E184+E192+E200+E204+E208+E220+E224+E160+E164+E196+E168+E212+E216</f>
        <v>154018067.17000002</v>
      </c>
      <c r="F156" s="47">
        <f>F172+F176+F180+F184+F192+F200+F204+F208+F220+F224+F160+F164+F196+F168+F212+F216</f>
        <v>152836739.88000003</v>
      </c>
      <c r="G156" s="88">
        <f t="shared" si="23"/>
        <v>99.232994341698827</v>
      </c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</row>
    <row r="157" spans="1:36" s="24" customFormat="1" ht="18.75" customHeight="1" x14ac:dyDescent="0.25">
      <c r="A157" s="123"/>
      <c r="B157" s="123"/>
      <c r="C157" s="22" t="s">
        <v>3</v>
      </c>
      <c r="D157" s="47">
        <f>D173+D177+D181+D185+D193+D201+D205+D18+D225+D161+D165+D197+D209</f>
        <v>66022855.460000001</v>
      </c>
      <c r="E157" s="47">
        <f>E173+E177+E181+E185+E193+E201+E205+E18+E221+E225+E161+E165+E197+E209+E169+E213+E217</f>
        <v>83644768.349999994</v>
      </c>
      <c r="F157" s="47">
        <f>F173+F177+F181+F185+F193+F201+F205+F18+F221+F225+F161+F165+F197+F209+F169+F213+F217</f>
        <v>81566024.810000002</v>
      </c>
      <c r="G157" s="88">
        <f t="shared" si="23"/>
        <v>97.514795508427042</v>
      </c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</row>
    <row r="158" spans="1:36" s="24" customFormat="1" ht="33" customHeight="1" x14ac:dyDescent="0.25">
      <c r="A158" s="123"/>
      <c r="B158" s="123"/>
      <c r="C158" s="22" t="s">
        <v>4</v>
      </c>
      <c r="D158" s="47">
        <f>D174+D182+D186+D194+D202+D206+D210</f>
        <v>0</v>
      </c>
      <c r="E158" s="47">
        <f t="shared" ref="E158:F158" si="26">E174+E182+E186+E194+E202+E206+E210</f>
        <v>0</v>
      </c>
      <c r="F158" s="78">
        <f t="shared" si="26"/>
        <v>0</v>
      </c>
      <c r="G158" s="88">
        <v>0</v>
      </c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</row>
    <row r="159" spans="1:36" s="24" customFormat="1" ht="54.75" customHeight="1" x14ac:dyDescent="0.25">
      <c r="A159" s="142"/>
      <c r="B159" s="142"/>
      <c r="C159" s="28" t="s">
        <v>6</v>
      </c>
      <c r="D159" s="66">
        <f>D156+D157+D158</f>
        <v>184673998.46000001</v>
      </c>
      <c r="E159" s="66">
        <f t="shared" ref="E159:F159" si="27">E156+E157+E158</f>
        <v>237662835.52000001</v>
      </c>
      <c r="F159" s="66">
        <f t="shared" si="27"/>
        <v>234402764.69000003</v>
      </c>
      <c r="G159" s="88">
        <f t="shared" si="23"/>
        <v>98.628279081638055</v>
      </c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</row>
    <row r="160" spans="1:36" s="24" customFormat="1" ht="21.75" customHeight="1" x14ac:dyDescent="0.25">
      <c r="A160" s="115" t="s">
        <v>73</v>
      </c>
      <c r="B160" s="115" t="s">
        <v>37</v>
      </c>
      <c r="C160" s="41" t="s">
        <v>2</v>
      </c>
      <c r="D160" s="37">
        <v>73625</v>
      </c>
      <c r="E160" s="37">
        <v>74003</v>
      </c>
      <c r="F160" s="71">
        <v>73976.12</v>
      </c>
      <c r="G160" s="91">
        <f t="shared" si="23"/>
        <v>99.963677148223724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</row>
    <row r="161" spans="1:36" s="24" customFormat="1" ht="20.25" customHeight="1" x14ac:dyDescent="0.25">
      <c r="A161" s="116"/>
      <c r="B161" s="116"/>
      <c r="C161" s="41" t="s">
        <v>3</v>
      </c>
      <c r="D161" s="37">
        <v>4699.47</v>
      </c>
      <c r="E161" s="37">
        <v>4723.6000000000004</v>
      </c>
      <c r="F161" s="71">
        <v>4721.88</v>
      </c>
      <c r="G161" s="91">
        <f t="shared" si="23"/>
        <v>99.963587094588874</v>
      </c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</row>
    <row r="162" spans="1:36" s="24" customFormat="1" ht="32.25" customHeight="1" x14ac:dyDescent="0.25">
      <c r="A162" s="116"/>
      <c r="B162" s="116"/>
      <c r="C162" s="41" t="s">
        <v>4</v>
      </c>
      <c r="D162" s="37">
        <v>0</v>
      </c>
      <c r="E162" s="37">
        <v>0</v>
      </c>
      <c r="F162" s="71">
        <v>0</v>
      </c>
      <c r="G162" s="91">
        <v>0</v>
      </c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</row>
    <row r="163" spans="1:36" s="24" customFormat="1" ht="57" customHeight="1" x14ac:dyDescent="0.25">
      <c r="A163" s="117"/>
      <c r="B163" s="117"/>
      <c r="C163" s="4" t="s">
        <v>6</v>
      </c>
      <c r="D163" s="36">
        <f>D160+D161+D162</f>
        <v>78324.47</v>
      </c>
      <c r="E163" s="36">
        <f>E160+E161+E162</f>
        <v>78726.600000000006</v>
      </c>
      <c r="F163" s="73">
        <f>F160+F161+F162</f>
        <v>78698</v>
      </c>
      <c r="G163" s="91">
        <f t="shared" si="23"/>
        <v>99.963671745001051</v>
      </c>
      <c r="H163" s="23"/>
      <c r="I163" s="23"/>
      <c r="J163" s="23"/>
      <c r="K163" s="23"/>
      <c r="L163" s="110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</row>
    <row r="164" spans="1:36" s="24" customFormat="1" ht="20.25" customHeight="1" x14ac:dyDescent="0.25">
      <c r="A164" s="115" t="s">
        <v>72</v>
      </c>
      <c r="B164" s="115" t="s">
        <v>37</v>
      </c>
      <c r="C164" s="41" t="s">
        <v>2</v>
      </c>
      <c r="D164" s="37">
        <v>156250</v>
      </c>
      <c r="E164" s="37">
        <v>156250</v>
      </c>
      <c r="F164" s="37">
        <v>156250</v>
      </c>
      <c r="G164" s="91">
        <f t="shared" si="23"/>
        <v>100</v>
      </c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</row>
    <row r="165" spans="1:36" s="24" customFormat="1" ht="20.25" customHeight="1" x14ac:dyDescent="0.25">
      <c r="A165" s="116"/>
      <c r="B165" s="116"/>
      <c r="C165" s="41" t="s">
        <v>3</v>
      </c>
      <c r="D165" s="37">
        <v>9973.4</v>
      </c>
      <c r="E165" s="37">
        <v>9973.4</v>
      </c>
      <c r="F165" s="37">
        <v>9973.4</v>
      </c>
      <c r="G165" s="91">
        <f t="shared" si="23"/>
        <v>100</v>
      </c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</row>
    <row r="166" spans="1:36" s="24" customFormat="1" ht="30" customHeight="1" x14ac:dyDescent="0.25">
      <c r="A166" s="116"/>
      <c r="B166" s="116"/>
      <c r="C166" s="41" t="s">
        <v>4</v>
      </c>
      <c r="D166" s="37">
        <v>0</v>
      </c>
      <c r="E166" s="37">
        <v>0</v>
      </c>
      <c r="F166" s="71">
        <v>0</v>
      </c>
      <c r="G166" s="91">
        <v>0</v>
      </c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</row>
    <row r="167" spans="1:36" s="24" customFormat="1" ht="44.25" customHeight="1" x14ac:dyDescent="0.25">
      <c r="A167" s="117"/>
      <c r="B167" s="117"/>
      <c r="C167" s="4" t="s">
        <v>6</v>
      </c>
      <c r="D167" s="36">
        <f>D164+D165+D166</f>
        <v>166223.4</v>
      </c>
      <c r="E167" s="36">
        <f>E164+E165+E166</f>
        <v>166223.4</v>
      </c>
      <c r="F167" s="36">
        <f>F164+F165+F166</f>
        <v>166223.4</v>
      </c>
      <c r="G167" s="91">
        <f t="shared" si="23"/>
        <v>100</v>
      </c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</row>
    <row r="168" spans="1:36" s="24" customFormat="1" ht="23.25" customHeight="1" x14ac:dyDescent="0.25">
      <c r="A168" s="115" t="s">
        <v>101</v>
      </c>
      <c r="B168" s="115" t="s">
        <v>37</v>
      </c>
      <c r="C168" s="96" t="s">
        <v>2</v>
      </c>
      <c r="D168" s="37">
        <v>0</v>
      </c>
      <c r="E168" s="37">
        <v>314900</v>
      </c>
      <c r="F168" s="37">
        <v>286700</v>
      </c>
      <c r="G168" s="91">
        <f t="shared" si="23"/>
        <v>91.044776119402982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</row>
    <row r="169" spans="1:36" s="24" customFormat="1" ht="24" customHeight="1" x14ac:dyDescent="0.25">
      <c r="A169" s="116"/>
      <c r="B169" s="116"/>
      <c r="C169" s="96" t="s">
        <v>3</v>
      </c>
      <c r="D169" s="37">
        <v>0</v>
      </c>
      <c r="E169" s="37">
        <v>20100</v>
      </c>
      <c r="F169" s="37">
        <v>18300</v>
      </c>
      <c r="G169" s="91">
        <f t="shared" si="23"/>
        <v>91.044776119402982</v>
      </c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</row>
    <row r="170" spans="1:36" s="24" customFormat="1" ht="29.25" customHeight="1" x14ac:dyDescent="0.25">
      <c r="A170" s="116"/>
      <c r="B170" s="116"/>
      <c r="C170" s="96" t="s">
        <v>4</v>
      </c>
      <c r="D170" s="37">
        <v>0</v>
      </c>
      <c r="E170" s="37">
        <v>0</v>
      </c>
      <c r="F170" s="37">
        <v>0</v>
      </c>
      <c r="G170" s="91">
        <v>0</v>
      </c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</row>
    <row r="171" spans="1:36" s="24" customFormat="1" ht="36" customHeight="1" x14ac:dyDescent="0.25">
      <c r="A171" s="117"/>
      <c r="B171" s="117"/>
      <c r="C171" s="4" t="s">
        <v>6</v>
      </c>
      <c r="D171" s="36">
        <f>D168+D169+D170</f>
        <v>0</v>
      </c>
      <c r="E171" s="36">
        <f t="shared" ref="E171:F171" si="28">E168+E169+E170</f>
        <v>335000</v>
      </c>
      <c r="F171" s="36">
        <f t="shared" si="28"/>
        <v>305000</v>
      </c>
      <c r="G171" s="91">
        <f t="shared" si="23"/>
        <v>91.044776119402982</v>
      </c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</row>
    <row r="172" spans="1:36" ht="18.75" customHeight="1" x14ac:dyDescent="0.25">
      <c r="A172" s="125" t="s">
        <v>30</v>
      </c>
      <c r="B172" s="125" t="s">
        <v>37</v>
      </c>
      <c r="C172" s="53" t="s">
        <v>2</v>
      </c>
      <c r="D172" s="61">
        <v>46047227</v>
      </c>
      <c r="E172" s="97">
        <v>49715747</v>
      </c>
      <c r="F172" s="111">
        <v>49715747</v>
      </c>
      <c r="G172" s="91">
        <f t="shared" si="23"/>
        <v>100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1.75" customHeight="1" x14ac:dyDescent="0.25">
      <c r="A173" s="126"/>
      <c r="B173" s="126"/>
      <c r="C173" s="53" t="s">
        <v>3</v>
      </c>
      <c r="D173" s="62">
        <v>10309970.82</v>
      </c>
      <c r="E173" s="97">
        <v>13347839.439999999</v>
      </c>
      <c r="F173" s="111">
        <v>13237288.51</v>
      </c>
      <c r="G173" s="91">
        <f t="shared" si="23"/>
        <v>99.1717691054276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3" customHeight="1" x14ac:dyDescent="0.25">
      <c r="A174" s="126"/>
      <c r="B174" s="126"/>
      <c r="C174" s="53" t="s">
        <v>4</v>
      </c>
      <c r="D174" s="37">
        <v>0</v>
      </c>
      <c r="E174" s="37">
        <v>0</v>
      </c>
      <c r="F174" s="71">
        <v>0</v>
      </c>
      <c r="G174" s="91"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 x14ac:dyDescent="0.25">
      <c r="A175" s="127"/>
      <c r="B175" s="127"/>
      <c r="C175" s="32" t="s">
        <v>6</v>
      </c>
      <c r="D175" s="36">
        <f>D172+D173+D174</f>
        <v>56357197.82</v>
      </c>
      <c r="E175" s="36">
        <f>E172+E173+E174</f>
        <v>63063586.439999998</v>
      </c>
      <c r="F175" s="73">
        <f>F172+F173+F174</f>
        <v>62953035.509999998</v>
      </c>
      <c r="G175" s="91">
        <f t="shared" si="23"/>
        <v>99.824699265866869</v>
      </c>
      <c r="H175" s="3"/>
      <c r="I175" s="3"/>
      <c r="J175" s="3"/>
      <c r="K175" s="3"/>
      <c r="L175" s="112"/>
      <c r="M175" s="112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9.25" customHeight="1" x14ac:dyDescent="0.25">
      <c r="A176" s="125" t="s">
        <v>53</v>
      </c>
      <c r="B176" s="125" t="s">
        <v>37</v>
      </c>
      <c r="C176" s="53" t="s">
        <v>2</v>
      </c>
      <c r="D176" s="64">
        <v>5704637</v>
      </c>
      <c r="E176" s="64">
        <v>4887068.6500000004</v>
      </c>
      <c r="F176" s="64">
        <v>4816107.2</v>
      </c>
      <c r="G176" s="91">
        <f t="shared" si="23"/>
        <v>98.547975175261755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 x14ac:dyDescent="0.25">
      <c r="A177" s="126"/>
      <c r="B177" s="126"/>
      <c r="C177" s="53" t="s">
        <v>3</v>
      </c>
      <c r="D177" s="64">
        <v>364125.77</v>
      </c>
      <c r="E177" s="64">
        <v>317477.3</v>
      </c>
      <c r="F177" s="64">
        <v>307411.09999999998</v>
      </c>
      <c r="G177" s="91">
        <f t="shared" si="23"/>
        <v>96.82931661570764</v>
      </c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" customHeight="1" x14ac:dyDescent="0.25">
      <c r="A178" s="126"/>
      <c r="B178" s="126"/>
      <c r="C178" s="53" t="s">
        <v>4</v>
      </c>
      <c r="D178" s="64">
        <v>0</v>
      </c>
      <c r="E178" s="64">
        <v>0</v>
      </c>
      <c r="F178" s="79">
        <v>0</v>
      </c>
      <c r="G178" s="91"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57.75" customHeight="1" x14ac:dyDescent="0.25">
      <c r="A179" s="127"/>
      <c r="B179" s="127"/>
      <c r="C179" s="32" t="s">
        <v>6</v>
      </c>
      <c r="D179" s="65">
        <f>D176+D177+D178</f>
        <v>6068762.7699999996</v>
      </c>
      <c r="E179" s="65">
        <f>E176+E177+E178</f>
        <v>5204545.95</v>
      </c>
      <c r="F179" s="80">
        <f t="shared" ref="F179" si="29">F176+F177+F178</f>
        <v>5123518.3</v>
      </c>
      <c r="G179" s="91">
        <f t="shared" si="23"/>
        <v>98.443137004103107</v>
      </c>
      <c r="H179" s="3"/>
      <c r="I179" s="3"/>
      <c r="J179" s="3"/>
      <c r="K179" s="3"/>
      <c r="L179" s="110"/>
      <c r="M179" s="110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6.25" customHeight="1" x14ac:dyDescent="0.25">
      <c r="A180" s="115" t="s">
        <v>31</v>
      </c>
      <c r="B180" s="115" t="s">
        <v>37</v>
      </c>
      <c r="C180" s="5" t="s">
        <v>2</v>
      </c>
      <c r="D180" s="61">
        <v>60097320</v>
      </c>
      <c r="E180" s="97">
        <v>59671391</v>
      </c>
      <c r="F180" s="111">
        <v>59671391</v>
      </c>
      <c r="G180" s="91">
        <f t="shared" si="23"/>
        <v>100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4" customHeight="1" x14ac:dyDescent="0.25">
      <c r="A181" s="116"/>
      <c r="B181" s="116"/>
      <c r="C181" s="5" t="s">
        <v>3</v>
      </c>
      <c r="D181" s="62">
        <v>19998941</v>
      </c>
      <c r="E181" s="97">
        <v>23943935.699999999</v>
      </c>
      <c r="F181" s="111">
        <v>22576957.02</v>
      </c>
      <c r="G181" s="91">
        <f t="shared" si="23"/>
        <v>94.290919015456595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 x14ac:dyDescent="0.25">
      <c r="A182" s="116"/>
      <c r="B182" s="116"/>
      <c r="C182" s="5" t="s">
        <v>4</v>
      </c>
      <c r="D182" s="37">
        <v>0</v>
      </c>
      <c r="E182" s="37">
        <v>0</v>
      </c>
      <c r="F182" s="71">
        <v>0</v>
      </c>
      <c r="G182" s="91"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 x14ac:dyDescent="0.25">
      <c r="A183" s="117"/>
      <c r="B183" s="117"/>
      <c r="C183" s="4" t="s">
        <v>6</v>
      </c>
      <c r="D183" s="36">
        <f>D180+D181+D182</f>
        <v>80096261</v>
      </c>
      <c r="E183" s="36">
        <f>E180+E181+E182</f>
        <v>83615326.700000003</v>
      </c>
      <c r="F183" s="73">
        <f>F180+F181+F182</f>
        <v>82248348.019999996</v>
      </c>
      <c r="G183" s="91">
        <f t="shared" si="23"/>
        <v>98.365157760006682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1.75" customHeight="1" x14ac:dyDescent="0.25">
      <c r="A184" s="115" t="s">
        <v>24</v>
      </c>
      <c r="B184" s="115" t="s">
        <v>37</v>
      </c>
      <c r="C184" s="5" t="s">
        <v>2</v>
      </c>
      <c r="D184" s="37">
        <v>0</v>
      </c>
      <c r="E184" s="37">
        <v>0</v>
      </c>
      <c r="F184" s="71">
        <v>0</v>
      </c>
      <c r="G184" s="91"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5.5" customHeight="1" x14ac:dyDescent="0.25">
      <c r="A185" s="116"/>
      <c r="B185" s="116"/>
      <c r="C185" s="5" t="s">
        <v>3</v>
      </c>
      <c r="D185" s="42">
        <v>25157831</v>
      </c>
      <c r="E185" s="107">
        <v>26917960.789999999</v>
      </c>
      <c r="F185" s="113">
        <v>26527579.780000001</v>
      </c>
      <c r="G185" s="91">
        <f t="shared" si="23"/>
        <v>98.549737801293531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3.75" customHeight="1" x14ac:dyDescent="0.25">
      <c r="A186" s="116"/>
      <c r="B186" s="116"/>
      <c r="C186" s="5" t="s">
        <v>4</v>
      </c>
      <c r="D186" s="37">
        <v>0</v>
      </c>
      <c r="E186" s="37">
        <v>0</v>
      </c>
      <c r="F186" s="71">
        <v>0</v>
      </c>
      <c r="G186" s="91"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 x14ac:dyDescent="0.25">
      <c r="A187" s="117"/>
      <c r="B187" s="117"/>
      <c r="C187" s="4" t="s">
        <v>6</v>
      </c>
      <c r="D187" s="36">
        <f>D184+D185+D186</f>
        <v>25157831</v>
      </c>
      <c r="E187" s="36">
        <f>E184+E185+E186</f>
        <v>26917960.789999999</v>
      </c>
      <c r="F187" s="73">
        <f>F184+F185+F186</f>
        <v>26527579.780000001</v>
      </c>
      <c r="G187" s="91">
        <f t="shared" si="23"/>
        <v>98.549737801293531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6.25" customHeight="1" x14ac:dyDescent="0.25">
      <c r="A188" s="115" t="s">
        <v>74</v>
      </c>
      <c r="B188" s="115" t="s">
        <v>37</v>
      </c>
      <c r="C188" s="67" t="s">
        <v>2</v>
      </c>
      <c r="D188" s="37">
        <v>0</v>
      </c>
      <c r="E188" s="37">
        <v>0</v>
      </c>
      <c r="F188" s="37">
        <v>0</v>
      </c>
      <c r="G188" s="91"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4.75" customHeight="1" x14ac:dyDescent="0.25">
      <c r="A189" s="116"/>
      <c r="B189" s="116"/>
      <c r="C189" s="67" t="s">
        <v>3</v>
      </c>
      <c r="D189" s="37">
        <v>0</v>
      </c>
      <c r="E189" s="37">
        <v>0</v>
      </c>
      <c r="F189" s="37">
        <v>0</v>
      </c>
      <c r="G189" s="91"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29.25" customHeight="1" x14ac:dyDescent="0.25">
      <c r="A190" s="116"/>
      <c r="B190" s="116"/>
      <c r="C190" s="67" t="s">
        <v>4</v>
      </c>
      <c r="D190" s="37">
        <v>0</v>
      </c>
      <c r="E190" s="37">
        <v>0</v>
      </c>
      <c r="F190" s="37">
        <v>0</v>
      </c>
      <c r="G190" s="91"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 x14ac:dyDescent="0.25">
      <c r="A191" s="117"/>
      <c r="B191" s="117"/>
      <c r="C191" s="4" t="s">
        <v>6</v>
      </c>
      <c r="D191" s="36">
        <f>D188+D189+D190</f>
        <v>0</v>
      </c>
      <c r="E191" s="36">
        <f>E188+E189+E190</f>
        <v>0</v>
      </c>
      <c r="F191" s="36">
        <f>F188+F189+F190</f>
        <v>0</v>
      </c>
      <c r="G191" s="91">
        <v>0</v>
      </c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5.5" customHeight="1" x14ac:dyDescent="0.25">
      <c r="A192" s="115" t="s">
        <v>52</v>
      </c>
      <c r="B192" s="115" t="s">
        <v>37</v>
      </c>
      <c r="C192" s="5" t="s">
        <v>2</v>
      </c>
      <c r="D192" s="86">
        <v>1274804</v>
      </c>
      <c r="E192" s="97">
        <v>1348307</v>
      </c>
      <c r="F192" s="111">
        <v>1348306.9</v>
      </c>
      <c r="G192" s="91">
        <f t="shared" si="23"/>
        <v>99.999992583291487</v>
      </c>
      <c r="H192" s="3"/>
      <c r="I192" s="3"/>
      <c r="J192" s="3"/>
      <c r="K192" s="3"/>
      <c r="L192" s="94"/>
      <c r="M192" s="95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2.5" customHeight="1" x14ac:dyDescent="0.25">
      <c r="A193" s="116"/>
      <c r="B193" s="116"/>
      <c r="C193" s="5" t="s">
        <v>3</v>
      </c>
      <c r="D193" s="37">
        <v>0</v>
      </c>
      <c r="E193" s="37">
        <v>0</v>
      </c>
      <c r="F193" s="71">
        <v>0</v>
      </c>
      <c r="G193" s="91"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.75" customHeight="1" x14ac:dyDescent="0.25">
      <c r="A194" s="116"/>
      <c r="B194" s="116"/>
      <c r="C194" s="5" t="s">
        <v>4</v>
      </c>
      <c r="D194" s="37">
        <v>0</v>
      </c>
      <c r="E194" s="37">
        <v>0</v>
      </c>
      <c r="F194" s="71">
        <v>0</v>
      </c>
      <c r="G194" s="91"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5.25" customHeight="1" x14ac:dyDescent="0.25">
      <c r="A195" s="117"/>
      <c r="B195" s="117"/>
      <c r="C195" s="4" t="s">
        <v>6</v>
      </c>
      <c r="D195" s="36">
        <f>D192+D193+D194</f>
        <v>1274804</v>
      </c>
      <c r="E195" s="36">
        <f>E192+E193+E194</f>
        <v>1348307</v>
      </c>
      <c r="F195" s="73">
        <f>F192+F193+F194</f>
        <v>1348306.9</v>
      </c>
      <c r="G195" s="91">
        <f t="shared" si="23"/>
        <v>99.999992583291487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5.5" customHeight="1" x14ac:dyDescent="0.25">
      <c r="A196" s="125" t="s">
        <v>54</v>
      </c>
      <c r="B196" s="125" t="s">
        <v>37</v>
      </c>
      <c r="C196" s="53" t="s">
        <v>2</v>
      </c>
      <c r="D196" s="37">
        <v>4999680</v>
      </c>
      <c r="E196" s="97">
        <v>4824680</v>
      </c>
      <c r="F196" s="111">
        <v>4824068.08</v>
      </c>
      <c r="G196" s="91">
        <f t="shared" si="23"/>
        <v>99.987316879046901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 x14ac:dyDescent="0.25">
      <c r="A197" s="126"/>
      <c r="B197" s="126"/>
      <c r="C197" s="53" t="s">
        <v>3</v>
      </c>
      <c r="D197" s="37">
        <v>0</v>
      </c>
      <c r="E197" s="37">
        <v>0</v>
      </c>
      <c r="F197" s="71">
        <v>0</v>
      </c>
      <c r="G197" s="91"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29.25" customHeight="1" x14ac:dyDescent="0.25">
      <c r="A198" s="126"/>
      <c r="B198" s="126"/>
      <c r="C198" s="53" t="s">
        <v>4</v>
      </c>
      <c r="D198" s="37">
        <v>0</v>
      </c>
      <c r="E198" s="37">
        <v>0</v>
      </c>
      <c r="F198" s="71">
        <v>0</v>
      </c>
      <c r="G198" s="91"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49.5" customHeight="1" x14ac:dyDescent="0.25">
      <c r="A199" s="127"/>
      <c r="B199" s="127"/>
      <c r="C199" s="32" t="s">
        <v>6</v>
      </c>
      <c r="D199" s="36">
        <f>D196+D197+D198</f>
        <v>4999680</v>
      </c>
      <c r="E199" s="36">
        <f>E196+E197+E198</f>
        <v>4824680</v>
      </c>
      <c r="F199" s="73">
        <f t="shared" ref="F199" si="30">F196+F197+F198</f>
        <v>4824068.08</v>
      </c>
      <c r="G199" s="91">
        <f t="shared" si="23"/>
        <v>99.987316879046901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19.5" customHeight="1" x14ac:dyDescent="0.25">
      <c r="A200" s="115" t="s">
        <v>55</v>
      </c>
      <c r="B200" s="115" t="s">
        <v>37</v>
      </c>
      <c r="C200" s="5" t="s">
        <v>2</v>
      </c>
      <c r="D200" s="37">
        <v>280800</v>
      </c>
      <c r="E200" s="37">
        <v>280800</v>
      </c>
      <c r="F200" s="71">
        <v>176144.8</v>
      </c>
      <c r="G200" s="91">
        <f t="shared" si="23"/>
        <v>62.729629629629628</v>
      </c>
      <c r="H200" s="3"/>
      <c r="I200" s="3"/>
      <c r="J200" s="3"/>
      <c r="K200" s="49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9.5" customHeight="1" x14ac:dyDescent="0.25">
      <c r="A201" s="116"/>
      <c r="B201" s="116"/>
      <c r="C201" s="5" t="s">
        <v>3</v>
      </c>
      <c r="D201" s="37">
        <v>124200</v>
      </c>
      <c r="E201" s="37">
        <v>124200</v>
      </c>
      <c r="F201" s="71">
        <v>77910.2</v>
      </c>
      <c r="G201" s="91">
        <f t="shared" si="23"/>
        <v>62.729629629629628</v>
      </c>
      <c r="H201" s="3"/>
      <c r="I201" s="3"/>
      <c r="J201" s="3"/>
      <c r="K201" s="49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29.25" customHeight="1" x14ac:dyDescent="0.25">
      <c r="A202" s="116"/>
      <c r="B202" s="116"/>
      <c r="C202" s="5" t="s">
        <v>4</v>
      </c>
      <c r="D202" s="37">
        <v>0</v>
      </c>
      <c r="E202" s="37">
        <v>0</v>
      </c>
      <c r="F202" s="71">
        <v>0</v>
      </c>
      <c r="G202" s="91"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3.75" customHeight="1" x14ac:dyDescent="0.25">
      <c r="A203" s="117"/>
      <c r="B203" s="117"/>
      <c r="C203" s="4" t="s">
        <v>6</v>
      </c>
      <c r="D203" s="36">
        <f>D200+D201+D202</f>
        <v>405000</v>
      </c>
      <c r="E203" s="36">
        <f>E200+E201+E202</f>
        <v>405000</v>
      </c>
      <c r="F203" s="73">
        <f>F200+F201+F202</f>
        <v>254055</v>
      </c>
      <c r="G203" s="91">
        <f t="shared" si="23"/>
        <v>62.729629629629628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5.5" customHeight="1" x14ac:dyDescent="0.25">
      <c r="A204" s="115" t="s">
        <v>36</v>
      </c>
      <c r="B204" s="115" t="s">
        <v>37</v>
      </c>
      <c r="C204" s="5" t="s">
        <v>2</v>
      </c>
      <c r="D204" s="43">
        <v>16800</v>
      </c>
      <c r="E204" s="104">
        <v>16800</v>
      </c>
      <c r="F204" s="97">
        <v>16800</v>
      </c>
      <c r="G204" s="91">
        <f t="shared" si="23"/>
        <v>100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3.25" customHeight="1" x14ac:dyDescent="0.25">
      <c r="A205" s="116"/>
      <c r="B205" s="116"/>
      <c r="C205" s="5" t="s">
        <v>3</v>
      </c>
      <c r="D205" s="37">
        <v>0</v>
      </c>
      <c r="E205" s="37">
        <v>0</v>
      </c>
      <c r="F205" s="71">
        <v>0</v>
      </c>
      <c r="G205" s="91"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1.5" customHeight="1" x14ac:dyDescent="0.25">
      <c r="A206" s="116"/>
      <c r="B206" s="116"/>
      <c r="C206" s="5" t="s">
        <v>4</v>
      </c>
      <c r="D206" s="37">
        <v>0</v>
      </c>
      <c r="E206" s="37">
        <v>0</v>
      </c>
      <c r="F206" s="71">
        <v>0</v>
      </c>
      <c r="G206" s="91"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0.75" customHeight="1" x14ac:dyDescent="0.25">
      <c r="A207" s="117"/>
      <c r="B207" s="117"/>
      <c r="C207" s="4" t="s">
        <v>6</v>
      </c>
      <c r="D207" s="36">
        <f>D204+D205+D206</f>
        <v>16800</v>
      </c>
      <c r="E207" s="36">
        <f>E204+E205+E206</f>
        <v>16800</v>
      </c>
      <c r="F207" s="73">
        <f>F204+F205+F206</f>
        <v>16800</v>
      </c>
      <c r="G207" s="91">
        <f t="shared" si="23"/>
        <v>100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4" customHeight="1" x14ac:dyDescent="0.25">
      <c r="A208" s="115" t="s">
        <v>59</v>
      </c>
      <c r="B208" s="115" t="s">
        <v>37</v>
      </c>
      <c r="C208" s="5" t="s">
        <v>2</v>
      </c>
      <c r="D208" s="37">
        <v>0</v>
      </c>
      <c r="E208" s="37">
        <v>0</v>
      </c>
      <c r="F208" s="71">
        <v>0</v>
      </c>
      <c r="G208" s="91">
        <v>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4.75" customHeight="1" x14ac:dyDescent="0.25">
      <c r="A209" s="116"/>
      <c r="B209" s="116"/>
      <c r="C209" s="5" t="s">
        <v>3</v>
      </c>
      <c r="D209" s="43">
        <v>10053114</v>
      </c>
      <c r="E209" s="43">
        <v>10670497.74</v>
      </c>
      <c r="F209" s="74">
        <v>10580176.060000001</v>
      </c>
      <c r="G209" s="91">
        <f t="shared" si="23"/>
        <v>99.153538267840915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4.5" customHeight="1" x14ac:dyDescent="0.25">
      <c r="A210" s="116"/>
      <c r="B210" s="116"/>
      <c r="C210" s="5" t="s">
        <v>4</v>
      </c>
      <c r="D210" s="37">
        <v>0</v>
      </c>
      <c r="E210" s="37">
        <v>0</v>
      </c>
      <c r="F210" s="71">
        <v>0</v>
      </c>
      <c r="G210" s="91"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40.5" customHeight="1" x14ac:dyDescent="0.25">
      <c r="A211" s="117"/>
      <c r="B211" s="117"/>
      <c r="C211" s="25" t="s">
        <v>5</v>
      </c>
      <c r="D211" s="36">
        <f>D208+D209+D210</f>
        <v>10053114</v>
      </c>
      <c r="E211" s="36">
        <f>E208+E209+E210</f>
        <v>10670497.74</v>
      </c>
      <c r="F211" s="73">
        <f>F208+F209+F210</f>
        <v>10580176.060000001</v>
      </c>
      <c r="G211" s="91">
        <f t="shared" si="23"/>
        <v>99.153538267840915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3.25" customHeight="1" x14ac:dyDescent="0.25">
      <c r="A212" s="115" t="s">
        <v>103</v>
      </c>
      <c r="B212" s="115" t="s">
        <v>37</v>
      </c>
      <c r="C212" s="96" t="s">
        <v>2</v>
      </c>
      <c r="D212" s="37">
        <v>0</v>
      </c>
      <c r="E212" s="37">
        <v>0</v>
      </c>
      <c r="F212" s="71">
        <v>0</v>
      </c>
      <c r="G212" s="91">
        <v>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2.5" customHeight="1" x14ac:dyDescent="0.25">
      <c r="A213" s="116"/>
      <c r="B213" s="116"/>
      <c r="C213" s="96" t="s">
        <v>3</v>
      </c>
      <c r="D213" s="37">
        <v>0</v>
      </c>
      <c r="E213" s="37">
        <v>12000</v>
      </c>
      <c r="F213" s="71">
        <v>12000</v>
      </c>
      <c r="G213" s="91">
        <f t="shared" si="23"/>
        <v>100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0" customHeight="1" x14ac:dyDescent="0.25">
      <c r="A214" s="116"/>
      <c r="B214" s="116"/>
      <c r="C214" s="96" t="s">
        <v>4</v>
      </c>
      <c r="D214" s="37">
        <v>0</v>
      </c>
      <c r="E214" s="37">
        <v>0</v>
      </c>
      <c r="F214" s="71">
        <v>0</v>
      </c>
      <c r="G214" s="91">
        <v>0</v>
      </c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33" customHeight="1" x14ac:dyDescent="0.25">
      <c r="A215" s="117"/>
      <c r="B215" s="117"/>
      <c r="C215" s="25" t="s">
        <v>5</v>
      </c>
      <c r="D215" s="36">
        <f>D212+D213+D214</f>
        <v>0</v>
      </c>
      <c r="E215" s="36">
        <f t="shared" ref="E215:F215" si="31">E212+E213+E214</f>
        <v>12000</v>
      </c>
      <c r="F215" s="36">
        <f t="shared" si="31"/>
        <v>12000</v>
      </c>
      <c r="G215" s="91">
        <f t="shared" si="23"/>
        <v>100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1" customHeight="1" x14ac:dyDescent="0.25">
      <c r="A216" s="115" t="s">
        <v>102</v>
      </c>
      <c r="B216" s="115" t="s">
        <v>37</v>
      </c>
      <c r="C216" s="96" t="s">
        <v>2</v>
      </c>
      <c r="D216" s="37">
        <v>0</v>
      </c>
      <c r="E216" s="37">
        <v>0</v>
      </c>
      <c r="F216" s="71">
        <v>0</v>
      </c>
      <c r="G216" s="91"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2.5" customHeight="1" x14ac:dyDescent="0.25">
      <c r="A217" s="116"/>
      <c r="B217" s="116"/>
      <c r="C217" s="96" t="s">
        <v>3</v>
      </c>
      <c r="D217" s="37">
        <v>0</v>
      </c>
      <c r="E217" s="97">
        <v>6146230</v>
      </c>
      <c r="F217" s="111">
        <v>6146230</v>
      </c>
      <c r="G217" s="91">
        <f t="shared" si="23"/>
        <v>100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0.75" customHeight="1" x14ac:dyDescent="0.25">
      <c r="A218" s="116"/>
      <c r="B218" s="116"/>
      <c r="C218" s="96" t="s">
        <v>4</v>
      </c>
      <c r="D218" s="37">
        <v>0</v>
      </c>
      <c r="E218" s="37">
        <v>0</v>
      </c>
      <c r="F218" s="71">
        <v>0</v>
      </c>
      <c r="G218" s="91"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30" customHeight="1" x14ac:dyDescent="0.25">
      <c r="A219" s="117"/>
      <c r="B219" s="117"/>
      <c r="C219" s="25" t="s">
        <v>5</v>
      </c>
      <c r="D219" s="36">
        <f>D216+D217+D218</f>
        <v>0</v>
      </c>
      <c r="E219" s="36">
        <f t="shared" ref="E219:F219" si="32">E216+E217+E218</f>
        <v>6146230</v>
      </c>
      <c r="F219" s="36">
        <f t="shared" si="32"/>
        <v>6146230</v>
      </c>
      <c r="G219" s="91">
        <f t="shared" si="23"/>
        <v>100</v>
      </c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30" customHeight="1" x14ac:dyDescent="0.25">
      <c r="A220" s="115" t="s">
        <v>107</v>
      </c>
      <c r="B220" s="115" t="s">
        <v>37</v>
      </c>
      <c r="C220" s="98" t="s">
        <v>2</v>
      </c>
      <c r="D220" s="37">
        <v>0</v>
      </c>
      <c r="E220" s="37">
        <v>171312</v>
      </c>
      <c r="F220" s="37">
        <v>171312</v>
      </c>
      <c r="G220" s="91">
        <f t="shared" si="23"/>
        <v>100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30" customHeight="1" x14ac:dyDescent="0.25">
      <c r="A221" s="116"/>
      <c r="B221" s="116"/>
      <c r="C221" s="98" t="s">
        <v>3</v>
      </c>
      <c r="D221" s="37">
        <v>0</v>
      </c>
      <c r="E221" s="37">
        <v>51736.22</v>
      </c>
      <c r="F221" s="37">
        <v>51736.22</v>
      </c>
      <c r="G221" s="91">
        <f t="shared" si="23"/>
        <v>100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0" customHeight="1" x14ac:dyDescent="0.25">
      <c r="A222" s="116"/>
      <c r="B222" s="116"/>
      <c r="C222" s="98" t="s">
        <v>4</v>
      </c>
      <c r="D222" s="37">
        <v>0</v>
      </c>
      <c r="E222" s="37">
        <v>0</v>
      </c>
      <c r="F222" s="71">
        <v>0</v>
      </c>
      <c r="G222" s="91"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58.5" customHeight="1" x14ac:dyDescent="0.25">
      <c r="A223" s="117"/>
      <c r="B223" s="117"/>
      <c r="C223" s="25" t="s">
        <v>5</v>
      </c>
      <c r="D223" s="36">
        <f>D220+D221+D222</f>
        <v>0</v>
      </c>
      <c r="E223" s="36">
        <f t="shared" ref="E223:F223" si="33">E220+E221+E222</f>
        <v>223048.22</v>
      </c>
      <c r="F223" s="36">
        <f t="shared" si="33"/>
        <v>223048.22</v>
      </c>
      <c r="G223" s="91">
        <f t="shared" si="23"/>
        <v>100</v>
      </c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1.75" customHeight="1" x14ac:dyDescent="0.25">
      <c r="A224" s="115" t="s">
        <v>93</v>
      </c>
      <c r="B224" s="115" t="s">
        <v>37</v>
      </c>
      <c r="C224" s="31" t="s">
        <v>2</v>
      </c>
      <c r="D224" s="37">
        <v>0</v>
      </c>
      <c r="E224" s="37">
        <f>30603400+1953408.52</f>
        <v>32556808.52</v>
      </c>
      <c r="F224" s="71">
        <v>31579936.780000001</v>
      </c>
      <c r="G224" s="91">
        <f t="shared" si="23"/>
        <v>96.999485562597769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18.75" customHeight="1" x14ac:dyDescent="0.25">
      <c r="A225" s="116"/>
      <c r="B225" s="116"/>
      <c r="C225" s="31" t="s">
        <v>3</v>
      </c>
      <c r="D225" s="37">
        <v>0</v>
      </c>
      <c r="E225" s="37">
        <v>2078094.16</v>
      </c>
      <c r="F225" s="71">
        <v>2015740.64</v>
      </c>
      <c r="G225" s="91">
        <f t="shared" si="23"/>
        <v>96.999485336121623</v>
      </c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0" customHeight="1" x14ac:dyDescent="0.25">
      <c r="A226" s="116"/>
      <c r="B226" s="116"/>
      <c r="C226" s="31" t="s">
        <v>4</v>
      </c>
      <c r="D226" s="37">
        <v>0</v>
      </c>
      <c r="E226" s="37">
        <v>0</v>
      </c>
      <c r="F226" s="71">
        <v>0</v>
      </c>
      <c r="G226" s="91"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36" customHeight="1" x14ac:dyDescent="0.25">
      <c r="A227" s="117"/>
      <c r="B227" s="117"/>
      <c r="C227" s="25" t="s">
        <v>5</v>
      </c>
      <c r="D227" s="36">
        <f>D224+D225+D226</f>
        <v>0</v>
      </c>
      <c r="E227" s="36">
        <f>E224+E225+E226</f>
        <v>34634902.68</v>
      </c>
      <c r="F227" s="73">
        <f t="shared" ref="F227" si="34">F224+F225+F226</f>
        <v>33595677.420000002</v>
      </c>
      <c r="G227" s="91">
        <f t="shared" si="23"/>
        <v>96.999485549009208</v>
      </c>
      <c r="H227" s="3"/>
      <c r="I227" s="3"/>
      <c r="J227" s="3"/>
      <c r="K227" s="3"/>
      <c r="L227" s="110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s="12" customFormat="1" ht="18.75" customHeight="1" x14ac:dyDescent="0.25">
      <c r="A228" s="128" t="s">
        <v>83</v>
      </c>
      <c r="B228" s="121" t="s">
        <v>11</v>
      </c>
      <c r="C228" s="11" t="s">
        <v>2</v>
      </c>
      <c r="D228" s="44">
        <f>D232+D236+D244+D248+D252+D256+D240</f>
        <v>10821856</v>
      </c>
      <c r="E228" s="44">
        <f t="shared" ref="E228:F228" si="35">E232+E236+E244+E248+E252+E256+E240</f>
        <v>5303006</v>
      </c>
      <c r="F228" s="69">
        <f t="shared" si="35"/>
        <v>5095394.2200000007</v>
      </c>
      <c r="G228" s="88">
        <f t="shared" si="23"/>
        <v>96.08501706390679</v>
      </c>
    </row>
    <row r="229" spans="1:36" s="12" customFormat="1" ht="18" customHeight="1" x14ac:dyDescent="0.25">
      <c r="A229" s="129"/>
      <c r="B229" s="121"/>
      <c r="C229" s="11" t="s">
        <v>3</v>
      </c>
      <c r="D229" s="44">
        <f>D233+D237+D245+D249+D253+D257</f>
        <v>927750.4</v>
      </c>
      <c r="E229" s="44">
        <f t="shared" ref="E229:F229" si="36">E233+E237+E245+E249+E253+E257</f>
        <v>1067226.3999999999</v>
      </c>
      <c r="F229" s="69">
        <f t="shared" si="36"/>
        <v>1067225.46</v>
      </c>
      <c r="G229" s="88">
        <f t="shared" ref="G229:G292" si="37">F229/E229*100</f>
        <v>99.999911921219336</v>
      </c>
    </row>
    <row r="230" spans="1:36" s="12" customFormat="1" ht="31.5" customHeight="1" x14ac:dyDescent="0.25">
      <c r="A230" s="129"/>
      <c r="B230" s="121"/>
      <c r="C230" s="11" t="s">
        <v>4</v>
      </c>
      <c r="D230" s="44">
        <f>D234+D238+D246+D250+D254+D258</f>
        <v>0</v>
      </c>
      <c r="E230" s="44">
        <f t="shared" ref="E230:F230" si="38">E234+E238+E246+E250+E254+E258</f>
        <v>0</v>
      </c>
      <c r="F230" s="69">
        <f t="shared" si="38"/>
        <v>0</v>
      </c>
      <c r="G230" s="88">
        <v>0</v>
      </c>
    </row>
    <row r="231" spans="1:36" s="12" customFormat="1" ht="29.25" customHeight="1" x14ac:dyDescent="0.25">
      <c r="A231" s="130"/>
      <c r="B231" s="121"/>
      <c r="C231" s="13" t="s">
        <v>6</v>
      </c>
      <c r="D231" s="35">
        <f>D228+D229+D230</f>
        <v>11749606.4</v>
      </c>
      <c r="E231" s="35">
        <f>E228+E229+E230</f>
        <v>6370232.4000000004</v>
      </c>
      <c r="F231" s="70">
        <f>F228+F229+F230</f>
        <v>6162619.6800000006</v>
      </c>
      <c r="G231" s="88">
        <f t="shared" si="37"/>
        <v>96.740892530074731</v>
      </c>
    </row>
    <row r="232" spans="1:36" ht="18.75" customHeight="1" x14ac:dyDescent="0.25">
      <c r="A232" s="115" t="s">
        <v>25</v>
      </c>
      <c r="B232" s="124" t="s">
        <v>11</v>
      </c>
      <c r="C232" s="5" t="s">
        <v>2</v>
      </c>
      <c r="D232" s="37">
        <v>0</v>
      </c>
      <c r="E232" s="37">
        <v>0</v>
      </c>
      <c r="F232" s="71">
        <v>0</v>
      </c>
      <c r="G232" s="91">
        <v>0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15.75" customHeight="1" x14ac:dyDescent="0.25">
      <c r="A233" s="116"/>
      <c r="B233" s="124"/>
      <c r="C233" s="5" t="s">
        <v>3</v>
      </c>
      <c r="D233" s="43">
        <v>795148</v>
      </c>
      <c r="E233" s="97">
        <v>934624</v>
      </c>
      <c r="F233" s="111">
        <v>934623.06</v>
      </c>
      <c r="G233" s="91">
        <f t="shared" si="37"/>
        <v>99.99989942479543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2.25" customHeight="1" x14ac:dyDescent="0.25">
      <c r="A234" s="116"/>
      <c r="B234" s="124"/>
      <c r="C234" s="5" t="s">
        <v>4</v>
      </c>
      <c r="D234" s="37">
        <v>0</v>
      </c>
      <c r="E234" s="37">
        <v>0</v>
      </c>
      <c r="F234" s="71">
        <v>0</v>
      </c>
      <c r="G234" s="91"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 x14ac:dyDescent="0.25">
      <c r="A235" s="117"/>
      <c r="B235" s="124"/>
      <c r="C235" s="4" t="s">
        <v>6</v>
      </c>
      <c r="D235" s="36">
        <f>D232+D233+D234</f>
        <v>795148</v>
      </c>
      <c r="E235" s="36">
        <f>E232+E233+E234</f>
        <v>934624</v>
      </c>
      <c r="F235" s="73">
        <f>F232+F233+F234</f>
        <v>934623.06</v>
      </c>
      <c r="G235" s="91">
        <f t="shared" si="37"/>
        <v>99.99989942479543</v>
      </c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2.5" customHeight="1" x14ac:dyDescent="0.25">
      <c r="A236" s="115" t="s">
        <v>20</v>
      </c>
      <c r="B236" s="124" t="s">
        <v>11</v>
      </c>
      <c r="C236" s="5" t="s">
        <v>2</v>
      </c>
      <c r="D236" s="43">
        <v>51200</v>
      </c>
      <c r="E236" s="97">
        <v>51200</v>
      </c>
      <c r="F236" s="111">
        <v>28800</v>
      </c>
      <c r="G236" s="91">
        <f t="shared" si="37"/>
        <v>56.25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4" customHeight="1" x14ac:dyDescent="0.25">
      <c r="A237" s="116"/>
      <c r="B237" s="124"/>
      <c r="C237" s="5" t="s">
        <v>3</v>
      </c>
      <c r="D237" s="37">
        <v>0</v>
      </c>
      <c r="E237" s="37">
        <v>0</v>
      </c>
      <c r="F237" s="71">
        <v>0</v>
      </c>
      <c r="G237" s="91"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3" customHeight="1" x14ac:dyDescent="0.25">
      <c r="A238" s="116"/>
      <c r="B238" s="124"/>
      <c r="C238" s="5" t="s">
        <v>4</v>
      </c>
      <c r="D238" s="37">
        <v>0</v>
      </c>
      <c r="E238" s="37">
        <v>0</v>
      </c>
      <c r="F238" s="71">
        <v>0</v>
      </c>
      <c r="G238" s="91"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 x14ac:dyDescent="0.25">
      <c r="A239" s="117"/>
      <c r="B239" s="124"/>
      <c r="C239" s="4" t="s">
        <v>6</v>
      </c>
      <c r="D239" s="36">
        <f>D236+D237+D238</f>
        <v>51200</v>
      </c>
      <c r="E239" s="36">
        <f>E236+E237+E238</f>
        <v>51200</v>
      </c>
      <c r="F239" s="73">
        <f>F236+F237+F238</f>
        <v>28800</v>
      </c>
      <c r="G239" s="91">
        <f t="shared" si="37"/>
        <v>56.25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 x14ac:dyDescent="0.25">
      <c r="A240" s="131" t="s">
        <v>61</v>
      </c>
      <c r="B240" s="124" t="s">
        <v>11</v>
      </c>
      <c r="C240" s="51" t="s">
        <v>2</v>
      </c>
      <c r="D240" s="37">
        <v>783270</v>
      </c>
      <c r="E240" s="37">
        <v>783270</v>
      </c>
      <c r="F240" s="71">
        <v>783270</v>
      </c>
      <c r="G240" s="91">
        <f t="shared" si="37"/>
        <v>100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9.25" customHeight="1" x14ac:dyDescent="0.25">
      <c r="A241" s="132"/>
      <c r="B241" s="124"/>
      <c r="C241" s="51" t="s">
        <v>3</v>
      </c>
      <c r="D241" s="37">
        <v>0</v>
      </c>
      <c r="E241" s="37">
        <v>0</v>
      </c>
      <c r="F241" s="71">
        <v>0</v>
      </c>
      <c r="G241" s="91"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37.5" customHeight="1" x14ac:dyDescent="0.25">
      <c r="A242" s="132"/>
      <c r="B242" s="124"/>
      <c r="C242" s="51" t="s">
        <v>4</v>
      </c>
      <c r="D242" s="37">
        <v>0</v>
      </c>
      <c r="E242" s="37">
        <v>0</v>
      </c>
      <c r="F242" s="71">
        <v>0</v>
      </c>
      <c r="G242" s="91">
        <v>0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74.25" customHeight="1" x14ac:dyDescent="0.25">
      <c r="A243" s="133"/>
      <c r="B243" s="124"/>
      <c r="C243" s="4" t="s">
        <v>6</v>
      </c>
      <c r="D243" s="36">
        <f>D240+D241+D242</f>
        <v>783270</v>
      </c>
      <c r="E243" s="36">
        <f>E240+E241+E242</f>
        <v>783270</v>
      </c>
      <c r="F243" s="73">
        <f t="shared" ref="F243" si="39">F240+F241+F242</f>
        <v>783270</v>
      </c>
      <c r="G243" s="91">
        <f t="shared" si="37"/>
        <v>100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29.25" customHeight="1" x14ac:dyDescent="0.25">
      <c r="A244" s="115" t="s">
        <v>60</v>
      </c>
      <c r="B244" s="124" t="s">
        <v>11</v>
      </c>
      <c r="C244" s="5" t="s">
        <v>2</v>
      </c>
      <c r="D244" s="52">
        <v>3992530</v>
      </c>
      <c r="E244" s="52">
        <v>3172930</v>
      </c>
      <c r="F244" s="81">
        <v>2987718.22</v>
      </c>
      <c r="G244" s="91">
        <f t="shared" si="37"/>
        <v>94.162752408656985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30.75" customHeight="1" x14ac:dyDescent="0.25">
      <c r="A245" s="116"/>
      <c r="B245" s="124"/>
      <c r="C245" s="5" t="s">
        <v>3</v>
      </c>
      <c r="D245" s="37">
        <v>0</v>
      </c>
      <c r="E245" s="37">
        <v>0</v>
      </c>
      <c r="F245" s="71">
        <v>0</v>
      </c>
      <c r="G245" s="91">
        <v>0</v>
      </c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35.25" customHeight="1" x14ac:dyDescent="0.25">
      <c r="A246" s="116"/>
      <c r="B246" s="124"/>
      <c r="C246" s="5" t="s">
        <v>4</v>
      </c>
      <c r="D246" s="37">
        <v>0</v>
      </c>
      <c r="E246" s="37">
        <v>0</v>
      </c>
      <c r="F246" s="71">
        <v>0</v>
      </c>
      <c r="G246" s="91"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98.25" customHeight="1" x14ac:dyDescent="0.25">
      <c r="A247" s="117"/>
      <c r="B247" s="124"/>
      <c r="C247" s="4" t="s">
        <v>6</v>
      </c>
      <c r="D247" s="36">
        <f>D244+D245+D246</f>
        <v>3992530</v>
      </c>
      <c r="E247" s="36">
        <f>E244+E245+E246</f>
        <v>3172930</v>
      </c>
      <c r="F247" s="73">
        <f>F244+F245+F246</f>
        <v>2987718.22</v>
      </c>
      <c r="G247" s="91">
        <f t="shared" si="37"/>
        <v>94.162752408656985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0.25" customHeight="1" x14ac:dyDescent="0.25">
      <c r="A248" s="115" t="s">
        <v>19</v>
      </c>
      <c r="B248" s="124" t="s">
        <v>11</v>
      </c>
      <c r="C248" s="5" t="s">
        <v>2</v>
      </c>
      <c r="D248" s="43">
        <v>5641350</v>
      </c>
      <c r="E248" s="43">
        <v>936100</v>
      </c>
      <c r="F248" s="74">
        <v>936100</v>
      </c>
      <c r="G248" s="91">
        <f t="shared" si="37"/>
        <v>100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18.75" customHeight="1" x14ac:dyDescent="0.25">
      <c r="A249" s="116"/>
      <c r="B249" s="124"/>
      <c r="C249" s="5" t="s">
        <v>3</v>
      </c>
      <c r="D249" s="37">
        <v>0</v>
      </c>
      <c r="E249" s="37">
        <v>0</v>
      </c>
      <c r="F249" s="71">
        <v>0</v>
      </c>
      <c r="G249" s="91">
        <v>0</v>
      </c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34.5" customHeight="1" x14ac:dyDescent="0.25">
      <c r="A250" s="116"/>
      <c r="B250" s="124"/>
      <c r="C250" s="5" t="s">
        <v>4</v>
      </c>
      <c r="D250" s="37">
        <v>0</v>
      </c>
      <c r="E250" s="37">
        <v>0</v>
      </c>
      <c r="F250" s="71">
        <v>0</v>
      </c>
      <c r="G250" s="91">
        <v>0</v>
      </c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31.5" customHeight="1" x14ac:dyDescent="0.25">
      <c r="A251" s="117"/>
      <c r="B251" s="124"/>
      <c r="C251" s="4" t="s">
        <v>6</v>
      </c>
      <c r="D251" s="36">
        <f>D248+D249+D250</f>
        <v>5641350</v>
      </c>
      <c r="E251" s="36">
        <f>E248+E249+E250</f>
        <v>936100</v>
      </c>
      <c r="F251" s="73">
        <f>F248+F249+F250</f>
        <v>936100</v>
      </c>
      <c r="G251" s="91">
        <f t="shared" si="37"/>
        <v>100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6.25" customHeight="1" x14ac:dyDescent="0.25">
      <c r="A252" s="115" t="s">
        <v>98</v>
      </c>
      <c r="B252" s="124" t="s">
        <v>11</v>
      </c>
      <c r="C252" s="5" t="s">
        <v>2</v>
      </c>
      <c r="D252" s="43">
        <v>22000</v>
      </c>
      <c r="E252" s="43">
        <v>28000</v>
      </c>
      <c r="F252" s="74">
        <v>28000</v>
      </c>
      <c r="G252" s="91">
        <f t="shared" si="37"/>
        <v>100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4" customHeight="1" x14ac:dyDescent="0.25">
      <c r="A253" s="116"/>
      <c r="B253" s="124"/>
      <c r="C253" s="5" t="s">
        <v>3</v>
      </c>
      <c r="D253" s="43">
        <v>0</v>
      </c>
      <c r="E253" s="43">
        <v>0</v>
      </c>
      <c r="F253" s="74">
        <v>0</v>
      </c>
      <c r="G253" s="91">
        <v>0</v>
      </c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36" customHeight="1" x14ac:dyDescent="0.25">
      <c r="A254" s="116"/>
      <c r="B254" s="124"/>
      <c r="C254" s="5" t="s">
        <v>4</v>
      </c>
      <c r="D254" s="37">
        <v>0</v>
      </c>
      <c r="E254" s="37">
        <v>0</v>
      </c>
      <c r="F254" s="71">
        <v>0</v>
      </c>
      <c r="G254" s="91"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110.25" customHeight="1" x14ac:dyDescent="0.25">
      <c r="A255" s="117"/>
      <c r="B255" s="124"/>
      <c r="C255" s="15" t="s">
        <v>6</v>
      </c>
      <c r="D255" s="39">
        <f>D252+D253+D254</f>
        <v>22000</v>
      </c>
      <c r="E255" s="39">
        <f>E252+E253+E254</f>
        <v>28000</v>
      </c>
      <c r="F255" s="77">
        <f>F252+F253+F254</f>
        <v>28000</v>
      </c>
      <c r="G255" s="91">
        <f t="shared" si="37"/>
        <v>100</v>
      </c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17.25" customHeight="1" x14ac:dyDescent="0.25">
      <c r="A256" s="115" t="s">
        <v>26</v>
      </c>
      <c r="B256" s="124" t="s">
        <v>11</v>
      </c>
      <c r="C256" s="5" t="s">
        <v>2</v>
      </c>
      <c r="D256" s="37">
        <v>331506</v>
      </c>
      <c r="E256" s="37">
        <v>331506</v>
      </c>
      <c r="F256" s="37">
        <v>331506</v>
      </c>
      <c r="G256" s="91">
        <f t="shared" si="37"/>
        <v>100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15" customHeight="1" x14ac:dyDescent="0.25">
      <c r="A257" s="116"/>
      <c r="B257" s="124"/>
      <c r="C257" s="5" t="s">
        <v>3</v>
      </c>
      <c r="D257" s="37">
        <v>132602.4</v>
      </c>
      <c r="E257" s="37">
        <v>132602.4</v>
      </c>
      <c r="F257" s="37">
        <v>132602.4</v>
      </c>
      <c r="G257" s="91">
        <f t="shared" si="37"/>
        <v>100</v>
      </c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2.25" customHeight="1" x14ac:dyDescent="0.25">
      <c r="A258" s="116"/>
      <c r="B258" s="124"/>
      <c r="C258" s="5" t="s">
        <v>4</v>
      </c>
      <c r="D258" s="37">
        <v>0</v>
      </c>
      <c r="E258" s="37">
        <v>0</v>
      </c>
      <c r="F258" s="71">
        <v>0</v>
      </c>
      <c r="G258" s="91">
        <v>0</v>
      </c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 x14ac:dyDescent="0.25">
      <c r="A259" s="117"/>
      <c r="B259" s="124"/>
      <c r="C259" s="15" t="s">
        <v>6</v>
      </c>
      <c r="D259" s="39">
        <f>D256+D257+D258</f>
        <v>464108.4</v>
      </c>
      <c r="E259" s="39">
        <f>E256+E257+E258</f>
        <v>464108.4</v>
      </c>
      <c r="F259" s="77">
        <f>F256+F257+F258</f>
        <v>464108.4</v>
      </c>
      <c r="G259" s="91">
        <f t="shared" si="37"/>
        <v>100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2.5" customHeight="1" x14ac:dyDescent="0.25">
      <c r="A260" s="139" t="s">
        <v>82</v>
      </c>
      <c r="B260" s="121" t="s">
        <v>11</v>
      </c>
      <c r="C260" s="11" t="s">
        <v>2</v>
      </c>
      <c r="D260" s="44">
        <f>D264+D272+D268+D276</f>
        <v>1810760</v>
      </c>
      <c r="E260" s="44">
        <f t="shared" ref="E260:F260" si="40">E264+E272+E268+E276</f>
        <v>1810759</v>
      </c>
      <c r="F260" s="69">
        <f t="shared" si="40"/>
        <v>1810759</v>
      </c>
      <c r="G260" s="88">
        <f t="shared" si="37"/>
        <v>100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1.75" customHeight="1" x14ac:dyDescent="0.25">
      <c r="A261" s="140"/>
      <c r="B261" s="121"/>
      <c r="C261" s="11" t="s">
        <v>3</v>
      </c>
      <c r="D261" s="44">
        <f>D265+D273+D269+D277</f>
        <v>10728303</v>
      </c>
      <c r="E261" s="44">
        <f t="shared" ref="E261:F261" si="41">E265+E273+E269+E277</f>
        <v>22577641</v>
      </c>
      <c r="F261" s="69">
        <f t="shared" si="41"/>
        <v>11485271.58</v>
      </c>
      <c r="G261" s="88">
        <f t="shared" si="37"/>
        <v>50.870113401129899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33" customHeight="1" x14ac:dyDescent="0.25">
      <c r="A262" s="140"/>
      <c r="B262" s="121"/>
      <c r="C262" s="11" t="s">
        <v>4</v>
      </c>
      <c r="D262" s="44">
        <f>D266+D274+D270+D278</f>
        <v>0</v>
      </c>
      <c r="E262" s="44">
        <f t="shared" ref="E262:F262" si="42">E266+E274+E270+E278</f>
        <v>0</v>
      </c>
      <c r="F262" s="69">
        <f t="shared" si="42"/>
        <v>0</v>
      </c>
      <c r="G262" s="88"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 x14ac:dyDescent="0.25">
      <c r="A263" s="141"/>
      <c r="B263" s="121"/>
      <c r="C263" s="13" t="s">
        <v>6</v>
      </c>
      <c r="D263" s="35">
        <f>D260+D261+D262</f>
        <v>12539063</v>
      </c>
      <c r="E263" s="35">
        <f>E260+E261+E262</f>
        <v>24388400</v>
      </c>
      <c r="F263" s="70">
        <f>F260+F261+F262</f>
        <v>13296030.58</v>
      </c>
      <c r="G263" s="88">
        <f t="shared" si="37"/>
        <v>54.517846927227694</v>
      </c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3.25" customHeight="1" x14ac:dyDescent="0.25">
      <c r="A264" s="115" t="s">
        <v>28</v>
      </c>
      <c r="B264" s="124" t="s">
        <v>46</v>
      </c>
      <c r="C264" s="5" t="s">
        <v>2</v>
      </c>
      <c r="D264" s="37">
        <v>0</v>
      </c>
      <c r="E264" s="37">
        <v>0</v>
      </c>
      <c r="F264" s="71">
        <v>0</v>
      </c>
      <c r="G264" s="91">
        <v>0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3.25" customHeight="1" x14ac:dyDescent="0.25">
      <c r="A265" s="116"/>
      <c r="B265" s="124"/>
      <c r="C265" s="5" t="s">
        <v>3</v>
      </c>
      <c r="D265" s="43">
        <v>8656712</v>
      </c>
      <c r="E265" s="107">
        <v>20171251</v>
      </c>
      <c r="F265" s="113">
        <f>9117591</f>
        <v>9117591</v>
      </c>
      <c r="G265" s="91">
        <f t="shared" si="37"/>
        <v>45.200919863621749</v>
      </c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35.25" customHeight="1" x14ac:dyDescent="0.25">
      <c r="A266" s="116"/>
      <c r="B266" s="124"/>
      <c r="C266" s="5" t="s">
        <v>4</v>
      </c>
      <c r="D266" s="37">
        <v>0</v>
      </c>
      <c r="E266" s="37">
        <v>0</v>
      </c>
      <c r="F266" s="71">
        <v>0</v>
      </c>
      <c r="G266" s="91">
        <v>0</v>
      </c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 x14ac:dyDescent="0.25">
      <c r="A267" s="117"/>
      <c r="B267" s="124"/>
      <c r="C267" s="4" t="s">
        <v>6</v>
      </c>
      <c r="D267" s="36">
        <f>D264+D265+D266</f>
        <v>8656712</v>
      </c>
      <c r="E267" s="36">
        <f>E264+E265+E266</f>
        <v>20171251</v>
      </c>
      <c r="F267" s="73">
        <f>F264+F265+F266</f>
        <v>9117591</v>
      </c>
      <c r="G267" s="91">
        <f t="shared" si="37"/>
        <v>45.200919863621749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24" customHeight="1" x14ac:dyDescent="0.25">
      <c r="A268" s="115" t="s">
        <v>70</v>
      </c>
      <c r="B268" s="124" t="s">
        <v>46</v>
      </c>
      <c r="C268" s="29" t="s">
        <v>2</v>
      </c>
      <c r="D268" s="37">
        <v>1767074</v>
      </c>
      <c r="E268" s="37">
        <v>1767074</v>
      </c>
      <c r="F268" s="37">
        <v>1767074</v>
      </c>
      <c r="G268" s="91">
        <f t="shared" si="37"/>
        <v>100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5.5" customHeight="1" x14ac:dyDescent="0.25">
      <c r="A269" s="116"/>
      <c r="B269" s="124"/>
      <c r="C269" s="29" t="s">
        <v>3</v>
      </c>
      <c r="D269" s="37">
        <v>112792</v>
      </c>
      <c r="E269" s="37">
        <v>112792</v>
      </c>
      <c r="F269" s="37">
        <v>112792</v>
      </c>
      <c r="G269" s="91">
        <f t="shared" si="37"/>
        <v>100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9.25" customHeight="1" x14ac:dyDescent="0.25">
      <c r="A270" s="116"/>
      <c r="B270" s="124"/>
      <c r="C270" s="29" t="s">
        <v>4</v>
      </c>
      <c r="D270" s="37">
        <v>0</v>
      </c>
      <c r="E270" s="37">
        <v>0</v>
      </c>
      <c r="F270" s="71">
        <v>0</v>
      </c>
      <c r="G270" s="91"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9.25" customHeight="1" x14ac:dyDescent="0.25">
      <c r="A271" s="117"/>
      <c r="B271" s="124"/>
      <c r="C271" s="4" t="s">
        <v>6</v>
      </c>
      <c r="D271" s="36">
        <f>D268+D269+D270</f>
        <v>1879866</v>
      </c>
      <c r="E271" s="36">
        <f>E268+E269+E270</f>
        <v>1879866</v>
      </c>
      <c r="F271" s="73">
        <f>F268+F269+F270</f>
        <v>1879866</v>
      </c>
      <c r="G271" s="91">
        <f t="shared" si="37"/>
        <v>100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ht="24" customHeight="1" x14ac:dyDescent="0.25">
      <c r="A272" s="115" t="s">
        <v>29</v>
      </c>
      <c r="B272" s="124" t="s">
        <v>35</v>
      </c>
      <c r="C272" s="5" t="s">
        <v>2</v>
      </c>
      <c r="D272" s="37">
        <v>0</v>
      </c>
      <c r="E272" s="37">
        <v>0</v>
      </c>
      <c r="F272" s="71">
        <v>0</v>
      </c>
      <c r="G272" s="91">
        <v>0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spans="1:80" ht="23.25" customHeight="1" x14ac:dyDescent="0.25">
      <c r="A273" s="116"/>
      <c r="B273" s="124"/>
      <c r="C273" s="5" t="s">
        <v>3</v>
      </c>
      <c r="D273" s="43">
        <v>1956010</v>
      </c>
      <c r="E273" s="107">
        <v>2290809</v>
      </c>
      <c r="F273" s="113">
        <v>2252099.58</v>
      </c>
      <c r="G273" s="91">
        <f t="shared" si="37"/>
        <v>98.310229268350184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spans="1:80" ht="29.25" customHeight="1" x14ac:dyDescent="0.25">
      <c r="A274" s="116"/>
      <c r="B274" s="124"/>
      <c r="C274" s="5" t="s">
        <v>4</v>
      </c>
      <c r="D274" s="37">
        <v>0</v>
      </c>
      <c r="E274" s="37">
        <v>0</v>
      </c>
      <c r="F274" s="71">
        <v>0</v>
      </c>
      <c r="G274" s="91"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spans="1:80" ht="29.25" customHeight="1" x14ac:dyDescent="0.25">
      <c r="A275" s="117"/>
      <c r="B275" s="124"/>
      <c r="C275" s="4" t="s">
        <v>6</v>
      </c>
      <c r="D275" s="36">
        <f>D272+D273+D274</f>
        <v>1956010</v>
      </c>
      <c r="E275" s="36">
        <f>E272+E273+E274</f>
        <v>2290809</v>
      </c>
      <c r="F275" s="73">
        <f>F272+F273+F274</f>
        <v>2252099.58</v>
      </c>
      <c r="G275" s="91">
        <f t="shared" si="37"/>
        <v>98.310229268350184</v>
      </c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80" ht="24" customHeight="1" x14ac:dyDescent="0.25">
      <c r="A276" s="115" t="s">
        <v>71</v>
      </c>
      <c r="B276" s="124" t="s">
        <v>35</v>
      </c>
      <c r="C276" s="59" t="s">
        <v>2</v>
      </c>
      <c r="D276" s="37">
        <v>43686</v>
      </c>
      <c r="E276" s="37">
        <v>43685</v>
      </c>
      <c r="F276" s="37">
        <v>43685</v>
      </c>
      <c r="G276" s="91">
        <f t="shared" si="37"/>
        <v>100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spans="1:80" ht="23.25" customHeight="1" x14ac:dyDescent="0.25">
      <c r="A277" s="116"/>
      <c r="B277" s="124"/>
      <c r="C277" s="59" t="s">
        <v>3</v>
      </c>
      <c r="D277" s="37">
        <v>2789</v>
      </c>
      <c r="E277" s="37">
        <v>2789</v>
      </c>
      <c r="F277" s="37">
        <v>2789</v>
      </c>
      <c r="G277" s="91">
        <f t="shared" si="37"/>
        <v>100</v>
      </c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spans="1:80" ht="29.25" customHeight="1" x14ac:dyDescent="0.25">
      <c r="A278" s="116"/>
      <c r="B278" s="124"/>
      <c r="C278" s="59" t="s">
        <v>4</v>
      </c>
      <c r="D278" s="37">
        <v>0</v>
      </c>
      <c r="E278" s="37">
        <v>0</v>
      </c>
      <c r="F278" s="71">
        <v>0</v>
      </c>
      <c r="G278" s="91">
        <v>0</v>
      </c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spans="1:80" ht="29.25" customHeight="1" x14ac:dyDescent="0.25">
      <c r="A279" s="117"/>
      <c r="B279" s="124"/>
      <c r="C279" s="4" t="s">
        <v>6</v>
      </c>
      <c r="D279" s="36">
        <f>D276+D277+D278</f>
        <v>46475</v>
      </c>
      <c r="E279" s="36">
        <f>E276+E277+E278</f>
        <v>46474</v>
      </c>
      <c r="F279" s="73">
        <f>F276+F277+F278</f>
        <v>46474</v>
      </c>
      <c r="G279" s="91">
        <f t="shared" si="37"/>
        <v>100</v>
      </c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spans="1:80" s="16" customFormat="1" ht="21" customHeight="1" x14ac:dyDescent="0.25">
      <c r="A280" s="138" t="s">
        <v>88</v>
      </c>
      <c r="B280" s="121"/>
      <c r="C280" s="11" t="s">
        <v>2</v>
      </c>
      <c r="D280" s="44">
        <f>D284</f>
        <v>0</v>
      </c>
      <c r="E280" s="44">
        <f>E284+E288+E292+E296</f>
        <v>28695979.620000001</v>
      </c>
      <c r="F280" s="44">
        <f>F284+F288+F292+F296</f>
        <v>28439164.809999999</v>
      </c>
      <c r="G280" s="88">
        <f t="shared" si="37"/>
        <v>99.105049510764871</v>
      </c>
      <c r="H280" s="20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</row>
    <row r="281" spans="1:80" s="16" customFormat="1" ht="19.5" customHeight="1" x14ac:dyDescent="0.25">
      <c r="A281" s="138"/>
      <c r="B281" s="121"/>
      <c r="C281" s="11" t="s">
        <v>3</v>
      </c>
      <c r="D281" s="44">
        <f>D285</f>
        <v>15536056</v>
      </c>
      <c r="E281" s="44">
        <f>E285+E289+E293+E297</f>
        <v>17470815.529999997</v>
      </c>
      <c r="F281" s="44">
        <f>F285+F289+F293+F297</f>
        <v>17468221.449999999</v>
      </c>
      <c r="G281" s="88">
        <f t="shared" si="37"/>
        <v>99.985151923815209</v>
      </c>
      <c r="H281" s="20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</row>
    <row r="282" spans="1:80" s="16" customFormat="1" ht="32.25" customHeight="1" x14ac:dyDescent="0.25">
      <c r="A282" s="138"/>
      <c r="B282" s="121"/>
      <c r="C282" s="11" t="s">
        <v>4</v>
      </c>
      <c r="D282" s="44">
        <f>D286</f>
        <v>0</v>
      </c>
      <c r="E282" s="44">
        <f t="shared" ref="E282:F282" si="43">E286</f>
        <v>0</v>
      </c>
      <c r="F282" s="69">
        <f t="shared" si="43"/>
        <v>0</v>
      </c>
      <c r="G282" s="88">
        <v>0</v>
      </c>
      <c r="H282" s="20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</row>
    <row r="283" spans="1:80" s="16" customFormat="1" ht="29.25" customHeight="1" x14ac:dyDescent="0.25">
      <c r="A283" s="138"/>
      <c r="B283" s="121"/>
      <c r="C283" s="13" t="s">
        <v>6</v>
      </c>
      <c r="D283" s="35">
        <f>D280+D281+D282</f>
        <v>15536056</v>
      </c>
      <c r="E283" s="35">
        <f>E280+E281+E282</f>
        <v>46166795.149999999</v>
      </c>
      <c r="F283" s="70">
        <f>F280+F281+F282</f>
        <v>45907386.259999998</v>
      </c>
      <c r="G283" s="88">
        <f t="shared" si="37"/>
        <v>99.438105051136517</v>
      </c>
      <c r="H283" s="20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</row>
    <row r="284" spans="1:80" ht="17.25" customHeight="1" x14ac:dyDescent="0.25">
      <c r="A284" s="115" t="s">
        <v>47</v>
      </c>
      <c r="B284" s="118" t="s">
        <v>27</v>
      </c>
      <c r="C284" s="10" t="s">
        <v>2</v>
      </c>
      <c r="D284" s="45">
        <v>0</v>
      </c>
      <c r="E284" s="45">
        <v>0</v>
      </c>
      <c r="F284" s="82">
        <v>0</v>
      </c>
      <c r="G284" s="91">
        <v>0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</row>
    <row r="285" spans="1:80" ht="21.75" customHeight="1" x14ac:dyDescent="0.25">
      <c r="A285" s="116"/>
      <c r="B285" s="119"/>
      <c r="C285" s="5" t="s">
        <v>3</v>
      </c>
      <c r="D285" s="37">
        <v>15536056</v>
      </c>
      <c r="E285" s="102">
        <v>17113640</v>
      </c>
      <c r="F285" s="102">
        <v>17113640</v>
      </c>
      <c r="G285" s="91">
        <f t="shared" si="37"/>
        <v>100</v>
      </c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</row>
    <row r="286" spans="1:80" ht="30.75" customHeight="1" x14ac:dyDescent="0.25">
      <c r="A286" s="116"/>
      <c r="B286" s="119"/>
      <c r="C286" s="5" t="s">
        <v>4</v>
      </c>
      <c r="D286" s="37">
        <v>0</v>
      </c>
      <c r="E286" s="37">
        <v>0</v>
      </c>
      <c r="F286" s="71">
        <v>0</v>
      </c>
      <c r="G286" s="91">
        <v>0</v>
      </c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</row>
    <row r="287" spans="1:80" ht="29.25" customHeight="1" x14ac:dyDescent="0.25">
      <c r="A287" s="117"/>
      <c r="B287" s="120"/>
      <c r="C287" s="15" t="s">
        <v>6</v>
      </c>
      <c r="D287" s="39">
        <f>D284+D285+D286</f>
        <v>15536056</v>
      </c>
      <c r="E287" s="39">
        <f>E284+E285+E286</f>
        <v>17113640</v>
      </c>
      <c r="F287" s="77">
        <f>F284+F285+F286</f>
        <v>17113640</v>
      </c>
      <c r="G287" s="91">
        <f t="shared" si="37"/>
        <v>100</v>
      </c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</row>
    <row r="288" spans="1:80" ht="29.25" customHeight="1" x14ac:dyDescent="0.25">
      <c r="A288" s="115" t="s">
        <v>94</v>
      </c>
      <c r="B288" s="118" t="s">
        <v>27</v>
      </c>
      <c r="C288" s="67" t="s">
        <v>2</v>
      </c>
      <c r="D288" s="46">
        <v>0</v>
      </c>
      <c r="E288" s="46">
        <v>0</v>
      </c>
      <c r="F288" s="76">
        <v>0</v>
      </c>
      <c r="G288" s="91">
        <v>0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</row>
    <row r="289" spans="1:36" ht="29.25" customHeight="1" x14ac:dyDescent="0.25">
      <c r="A289" s="116"/>
      <c r="B289" s="119"/>
      <c r="C289" s="67" t="s">
        <v>3</v>
      </c>
      <c r="D289" s="46">
        <v>0</v>
      </c>
      <c r="E289" s="109">
        <v>67317.149999999994</v>
      </c>
      <c r="F289" s="108">
        <v>67317.149999999994</v>
      </c>
      <c r="G289" s="91">
        <f t="shared" si="37"/>
        <v>100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</row>
    <row r="290" spans="1:36" ht="29.25" customHeight="1" x14ac:dyDescent="0.25">
      <c r="A290" s="116"/>
      <c r="B290" s="119"/>
      <c r="C290" s="67" t="s">
        <v>4</v>
      </c>
      <c r="D290" s="46">
        <v>0</v>
      </c>
      <c r="E290" s="46">
        <v>0</v>
      </c>
      <c r="F290" s="76">
        <v>0</v>
      </c>
      <c r="G290" s="91">
        <v>0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</row>
    <row r="291" spans="1:36" ht="29.25" customHeight="1" x14ac:dyDescent="0.25">
      <c r="A291" s="117"/>
      <c r="B291" s="120"/>
      <c r="C291" s="15" t="s">
        <v>6</v>
      </c>
      <c r="D291" s="39">
        <f>D288+D289+D290</f>
        <v>0</v>
      </c>
      <c r="E291" s="39">
        <f>E288+E289+E290</f>
        <v>67317.149999999994</v>
      </c>
      <c r="F291" s="39">
        <f>F288+F289+F290</f>
        <v>67317.149999999994</v>
      </c>
      <c r="G291" s="91">
        <f t="shared" si="37"/>
        <v>100</v>
      </c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</row>
    <row r="292" spans="1:36" ht="29.25" customHeight="1" x14ac:dyDescent="0.25">
      <c r="A292" s="115" t="s">
        <v>95</v>
      </c>
      <c r="B292" s="118" t="s">
        <v>96</v>
      </c>
      <c r="C292" s="67" t="s">
        <v>2</v>
      </c>
      <c r="D292" s="46">
        <v>0</v>
      </c>
      <c r="E292" s="37">
        <v>28695979.620000001</v>
      </c>
      <c r="F292" s="76">
        <v>28439164.809999999</v>
      </c>
      <c r="G292" s="91">
        <f t="shared" si="37"/>
        <v>99.105049510764871</v>
      </c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</row>
    <row r="293" spans="1:36" ht="29.25" customHeight="1" x14ac:dyDescent="0.25">
      <c r="A293" s="116"/>
      <c r="B293" s="119"/>
      <c r="C293" s="67" t="s">
        <v>3</v>
      </c>
      <c r="D293" s="46">
        <v>0</v>
      </c>
      <c r="E293" s="37">
        <v>289858.38</v>
      </c>
      <c r="F293" s="76">
        <v>287264.3</v>
      </c>
      <c r="G293" s="91">
        <f t="shared" ref="G293:G303" si="44">F293/E293*100</f>
        <v>99.105052612244634</v>
      </c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</row>
    <row r="294" spans="1:36" ht="29.25" customHeight="1" x14ac:dyDescent="0.25">
      <c r="A294" s="116"/>
      <c r="B294" s="119"/>
      <c r="C294" s="67" t="s">
        <v>4</v>
      </c>
      <c r="D294" s="46">
        <v>0</v>
      </c>
      <c r="E294" s="37">
        <v>0</v>
      </c>
      <c r="F294" s="76">
        <v>0</v>
      </c>
      <c r="G294" s="91">
        <v>0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</row>
    <row r="295" spans="1:36" ht="29.25" customHeight="1" x14ac:dyDescent="0.25">
      <c r="A295" s="117"/>
      <c r="B295" s="120"/>
      <c r="C295" s="15" t="s">
        <v>6</v>
      </c>
      <c r="D295" s="39">
        <f>D292+D293+D294</f>
        <v>0</v>
      </c>
      <c r="E295" s="39">
        <f>E292+E293+E294</f>
        <v>28985838</v>
      </c>
      <c r="F295" s="39">
        <f>F292+F293+F294</f>
        <v>28726429.109999999</v>
      </c>
      <c r="G295" s="91">
        <f t="shared" si="44"/>
        <v>99.105049541779678</v>
      </c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</row>
    <row r="296" spans="1:36" ht="24" customHeight="1" x14ac:dyDescent="0.25">
      <c r="A296" s="115" t="s">
        <v>97</v>
      </c>
      <c r="B296" s="118" t="s">
        <v>96</v>
      </c>
      <c r="C296" s="67" t="s">
        <v>2</v>
      </c>
      <c r="D296" s="46">
        <v>0</v>
      </c>
      <c r="E296" s="46">
        <v>0</v>
      </c>
      <c r="F296" s="76">
        <v>0</v>
      </c>
      <c r="G296" s="91">
        <v>0</v>
      </c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</row>
    <row r="297" spans="1:36" ht="21.75" customHeight="1" x14ac:dyDescent="0.25">
      <c r="A297" s="116"/>
      <c r="B297" s="119"/>
      <c r="C297" s="67" t="s">
        <v>3</v>
      </c>
      <c r="D297" s="46">
        <v>0</v>
      </c>
      <c r="E297" s="46">
        <v>0</v>
      </c>
      <c r="F297" s="76">
        <v>0</v>
      </c>
      <c r="G297" s="91">
        <v>0</v>
      </c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</row>
    <row r="298" spans="1:36" ht="29.25" customHeight="1" x14ac:dyDescent="0.25">
      <c r="A298" s="116"/>
      <c r="B298" s="119"/>
      <c r="C298" s="67" t="s">
        <v>4</v>
      </c>
      <c r="D298" s="46">
        <v>0</v>
      </c>
      <c r="E298" s="46">
        <v>0</v>
      </c>
      <c r="F298" s="76">
        <v>0</v>
      </c>
      <c r="G298" s="91">
        <v>0</v>
      </c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</row>
    <row r="299" spans="1:36" ht="29.25" customHeight="1" x14ac:dyDescent="0.25">
      <c r="A299" s="117"/>
      <c r="B299" s="120"/>
      <c r="C299" s="15" t="s">
        <v>6</v>
      </c>
      <c r="D299" s="39">
        <f>D296+D297+D298</f>
        <v>0</v>
      </c>
      <c r="E299" s="39">
        <f>E296+E297+E298</f>
        <v>0</v>
      </c>
      <c r="F299" s="39">
        <f>F296+F297+F298</f>
        <v>0</v>
      </c>
      <c r="G299" s="91">
        <v>0</v>
      </c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</row>
    <row r="300" spans="1:36" s="17" customFormat="1" x14ac:dyDescent="0.25">
      <c r="A300" s="134" t="s">
        <v>9</v>
      </c>
      <c r="B300" s="137"/>
      <c r="C300" s="33" t="s">
        <v>2</v>
      </c>
      <c r="D300" s="54">
        <f t="shared" ref="D300:F301" si="45">D8+D88+D112+D156+D228+D260+D280+D56+D104</f>
        <v>148520084.34</v>
      </c>
      <c r="E300" s="54">
        <f t="shared" si="45"/>
        <v>234738746.51000002</v>
      </c>
      <c r="F300" s="83">
        <f t="shared" si="45"/>
        <v>226216017.08000004</v>
      </c>
      <c r="G300" s="93">
        <f t="shared" si="44"/>
        <v>96.369270281658885</v>
      </c>
    </row>
    <row r="301" spans="1:36" s="17" customFormat="1" x14ac:dyDescent="0.25">
      <c r="A301" s="135"/>
      <c r="B301" s="137"/>
      <c r="C301" s="33" t="s">
        <v>3</v>
      </c>
      <c r="D301" s="54">
        <f t="shared" si="45"/>
        <v>119906625.43000001</v>
      </c>
      <c r="E301" s="54">
        <f t="shared" si="45"/>
        <v>157599567.21000001</v>
      </c>
      <c r="F301" s="83">
        <f t="shared" si="45"/>
        <v>142462179.55000001</v>
      </c>
      <c r="G301" s="93">
        <f t="shared" si="44"/>
        <v>90.395032214885745</v>
      </c>
    </row>
    <row r="302" spans="1:36" s="17" customFormat="1" ht="31.5" x14ac:dyDescent="0.25">
      <c r="A302" s="135"/>
      <c r="B302" s="137"/>
      <c r="C302" s="18" t="s">
        <v>4</v>
      </c>
      <c r="D302" s="55">
        <f>D10+D90+D114+D230+D262+D282+D58+D106</f>
        <v>0</v>
      </c>
      <c r="E302" s="55">
        <f>E10+E90+E114+E230+E262+E282+E58+E106</f>
        <v>0</v>
      </c>
      <c r="F302" s="84">
        <f>F10+F90+F114+F230+F262+F282+F58+F106</f>
        <v>0</v>
      </c>
      <c r="G302" s="93">
        <v>0</v>
      </c>
    </row>
    <row r="303" spans="1:36" s="17" customFormat="1" ht="27.75" customHeight="1" x14ac:dyDescent="0.25">
      <c r="A303" s="136"/>
      <c r="B303" s="137"/>
      <c r="C303" s="19" t="s">
        <v>12</v>
      </c>
      <c r="D303" s="56">
        <f>D300+D301+D302</f>
        <v>268426709.77000001</v>
      </c>
      <c r="E303" s="56">
        <f t="shared" ref="E303:F303" si="46">E300+E301+E302</f>
        <v>392338313.72000003</v>
      </c>
      <c r="F303" s="85">
        <f t="shared" si="46"/>
        <v>368678196.63000005</v>
      </c>
      <c r="G303" s="92">
        <f t="shared" si="44"/>
        <v>93.969460472604908</v>
      </c>
    </row>
    <row r="307" spans="4:6" x14ac:dyDescent="0.25">
      <c r="D307" s="9"/>
      <c r="E307" s="9"/>
      <c r="F307" s="9"/>
    </row>
  </sheetData>
  <mergeCells count="157">
    <mergeCell ref="A220:A223"/>
    <mergeCell ref="B220:B223"/>
    <mergeCell ref="A180:A183"/>
    <mergeCell ref="A176:A179"/>
    <mergeCell ref="B176:B179"/>
    <mergeCell ref="A192:A195"/>
    <mergeCell ref="B184:B187"/>
    <mergeCell ref="B180:B183"/>
    <mergeCell ref="A136:A139"/>
    <mergeCell ref="B136:B139"/>
    <mergeCell ref="A152:A155"/>
    <mergeCell ref="B152:B155"/>
    <mergeCell ref="B48:B51"/>
    <mergeCell ref="B96:B99"/>
    <mergeCell ref="A48:A51"/>
    <mergeCell ref="A92:A95"/>
    <mergeCell ref="B92:B95"/>
    <mergeCell ref="A36:A39"/>
    <mergeCell ref="B36:B39"/>
    <mergeCell ref="A28:A31"/>
    <mergeCell ref="A24:A27"/>
    <mergeCell ref="A32:A35"/>
    <mergeCell ref="A40:A43"/>
    <mergeCell ref="A44:A47"/>
    <mergeCell ref="B44:B47"/>
    <mergeCell ref="B64:B67"/>
    <mergeCell ref="A80:A83"/>
    <mergeCell ref="B80:B83"/>
    <mergeCell ref="B52:B55"/>
    <mergeCell ref="B32:B35"/>
    <mergeCell ref="B24:B27"/>
    <mergeCell ref="B88:B91"/>
    <mergeCell ref="B68:B71"/>
    <mergeCell ref="B72:B75"/>
    <mergeCell ref="B76:B79"/>
    <mergeCell ref="B60:B63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16:A19"/>
    <mergeCell ref="B16:B19"/>
    <mergeCell ref="A20:A23"/>
    <mergeCell ref="B20:B23"/>
    <mergeCell ref="B28:B31"/>
    <mergeCell ref="B120:B123"/>
    <mergeCell ref="B116:B119"/>
    <mergeCell ref="B132:B135"/>
    <mergeCell ref="A200:A203"/>
    <mergeCell ref="A148:A151"/>
    <mergeCell ref="B148:B151"/>
    <mergeCell ref="A88:A91"/>
    <mergeCell ref="A96:A99"/>
    <mergeCell ref="A52:A55"/>
    <mergeCell ref="A68:A71"/>
    <mergeCell ref="A72:A75"/>
    <mergeCell ref="A76:A79"/>
    <mergeCell ref="B40:B43"/>
    <mergeCell ref="A128:A131"/>
    <mergeCell ref="A132:A135"/>
    <mergeCell ref="B144:B147"/>
    <mergeCell ref="A56:A59"/>
    <mergeCell ref="B56:B59"/>
    <mergeCell ref="A64:A67"/>
    <mergeCell ref="A228:A231"/>
    <mergeCell ref="B224:B227"/>
    <mergeCell ref="A224:A227"/>
    <mergeCell ref="B200:B203"/>
    <mergeCell ref="A204:A207"/>
    <mergeCell ref="B140:B143"/>
    <mergeCell ref="A188:A191"/>
    <mergeCell ref="B188:B191"/>
    <mergeCell ref="B204:B207"/>
    <mergeCell ref="B228:B231"/>
    <mergeCell ref="B208:B211"/>
    <mergeCell ref="B160:B163"/>
    <mergeCell ref="A144:A147"/>
    <mergeCell ref="A172:A175"/>
    <mergeCell ref="B172:B175"/>
    <mergeCell ref="B156:B159"/>
    <mergeCell ref="A164:A167"/>
    <mergeCell ref="B164:B167"/>
    <mergeCell ref="A160:A163"/>
    <mergeCell ref="A156:A159"/>
    <mergeCell ref="A196:A199"/>
    <mergeCell ref="B196:B199"/>
    <mergeCell ref="B192:B195"/>
    <mergeCell ref="A140:A143"/>
    <mergeCell ref="A296:A299"/>
    <mergeCell ref="B296:B299"/>
    <mergeCell ref="A292:A295"/>
    <mergeCell ref="B292:B295"/>
    <mergeCell ref="A300:A303"/>
    <mergeCell ref="B300:B303"/>
    <mergeCell ref="B252:B255"/>
    <mergeCell ref="A280:A283"/>
    <mergeCell ref="B280:B283"/>
    <mergeCell ref="A284:A287"/>
    <mergeCell ref="A272:A275"/>
    <mergeCell ref="A268:A271"/>
    <mergeCell ref="B268:B271"/>
    <mergeCell ref="A276:A279"/>
    <mergeCell ref="B276:B279"/>
    <mergeCell ref="B272:B275"/>
    <mergeCell ref="A252:A255"/>
    <mergeCell ref="A260:A263"/>
    <mergeCell ref="A264:A267"/>
    <mergeCell ref="A256:A259"/>
    <mergeCell ref="B260:B263"/>
    <mergeCell ref="B232:B235"/>
    <mergeCell ref="B248:B251"/>
    <mergeCell ref="B256:B259"/>
    <mergeCell ref="B264:B267"/>
    <mergeCell ref="B284:B287"/>
    <mergeCell ref="B244:B247"/>
    <mergeCell ref="A236:A239"/>
    <mergeCell ref="A232:A235"/>
    <mergeCell ref="A288:A291"/>
    <mergeCell ref="B288:B291"/>
    <mergeCell ref="B236:B239"/>
    <mergeCell ref="A244:A247"/>
    <mergeCell ref="A248:A251"/>
    <mergeCell ref="A240:A243"/>
    <mergeCell ref="B240:B243"/>
    <mergeCell ref="A60:A63"/>
    <mergeCell ref="A84:A87"/>
    <mergeCell ref="B84:B87"/>
    <mergeCell ref="A168:A171"/>
    <mergeCell ref="B168:B171"/>
    <mergeCell ref="A216:A219"/>
    <mergeCell ref="B216:B219"/>
    <mergeCell ref="A212:A215"/>
    <mergeCell ref="B212:B215"/>
    <mergeCell ref="A208:A211"/>
    <mergeCell ref="A100:A103"/>
    <mergeCell ref="B100:B103"/>
    <mergeCell ref="B112:B115"/>
    <mergeCell ref="A124:A127"/>
    <mergeCell ref="A116:A119"/>
    <mergeCell ref="A104:A107"/>
    <mergeCell ref="B104:B107"/>
    <mergeCell ref="A108:A111"/>
    <mergeCell ref="B108:B111"/>
    <mergeCell ref="B124:B127"/>
    <mergeCell ref="A120:A123"/>
    <mergeCell ref="B128:B131"/>
    <mergeCell ref="A112:A115"/>
    <mergeCell ref="A184:A187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2021-06-16T12:32:38Z</cp:lastPrinted>
  <dcterms:created xsi:type="dcterms:W3CDTF">2011-06-15T13:58:56Z</dcterms:created>
  <dcterms:modified xsi:type="dcterms:W3CDTF">2023-03-06T14:20:23Z</dcterms:modified>
</cp:coreProperties>
</file>