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3250" windowHeight="10290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8'!$A$1:$G$275</definedName>
  </definedNames>
  <calcPr calcId="125725"/>
</workbook>
</file>

<file path=xl/calcChain.xml><?xml version="1.0" encoding="utf-8"?>
<calcChain xmlns="http://schemas.openxmlformats.org/spreadsheetml/2006/main">
  <c r="G17" i="1"/>
  <c r="G19"/>
  <c r="G20"/>
  <c r="G23"/>
  <c r="G24"/>
  <c r="G27"/>
  <c r="G28"/>
  <c r="G31"/>
  <c r="G32"/>
  <c r="G35"/>
  <c r="G36"/>
  <c r="G39"/>
  <c r="G41"/>
  <c r="G43"/>
  <c r="G45"/>
  <c r="G47"/>
  <c r="G49"/>
  <c r="G51"/>
  <c r="G57"/>
  <c r="G59"/>
  <c r="G61"/>
  <c r="G63"/>
  <c r="G65"/>
  <c r="G67"/>
  <c r="G69"/>
  <c r="G71"/>
  <c r="G73"/>
  <c r="G75"/>
  <c r="G80"/>
  <c r="G81"/>
  <c r="G83"/>
  <c r="G89"/>
  <c r="G91"/>
  <c r="G92"/>
  <c r="G93"/>
  <c r="G95"/>
  <c r="G96"/>
  <c r="G97"/>
  <c r="G99"/>
  <c r="G100"/>
  <c r="G101"/>
  <c r="G103"/>
  <c r="G104"/>
  <c r="G105"/>
  <c r="G107"/>
  <c r="G109"/>
  <c r="G111"/>
  <c r="G113"/>
  <c r="G115"/>
  <c r="G117"/>
  <c r="G119"/>
  <c r="G121"/>
  <c r="G123"/>
  <c r="G125"/>
  <c r="G127"/>
  <c r="G132"/>
  <c r="G133"/>
  <c r="G135"/>
  <c r="G137"/>
  <c r="G139"/>
  <c r="G140"/>
  <c r="G143"/>
  <c r="G144"/>
  <c r="G145"/>
  <c r="G147"/>
  <c r="G148"/>
  <c r="G149"/>
  <c r="G151"/>
  <c r="G152"/>
  <c r="G153"/>
  <c r="G155"/>
  <c r="G156"/>
  <c r="G157"/>
  <c r="G159"/>
  <c r="G160"/>
  <c r="G161"/>
  <c r="G163"/>
  <c r="G164"/>
  <c r="G165"/>
  <c r="G167"/>
  <c r="G169"/>
  <c r="G171"/>
  <c r="G176"/>
  <c r="G179"/>
  <c r="G180"/>
  <c r="G183"/>
  <c r="G184"/>
  <c r="G185"/>
  <c r="G187"/>
  <c r="G188"/>
  <c r="G191"/>
  <c r="G193"/>
  <c r="G194"/>
  <c r="G195"/>
  <c r="G196"/>
  <c r="G197"/>
  <c r="G199"/>
  <c r="G200"/>
  <c r="G201"/>
  <c r="G203"/>
  <c r="G205"/>
  <c r="G207"/>
  <c r="G208"/>
  <c r="G211"/>
  <c r="G212"/>
  <c r="G215"/>
  <c r="G216"/>
  <c r="G219"/>
  <c r="G220"/>
  <c r="G223"/>
  <c r="G224"/>
  <c r="G227"/>
  <c r="G228"/>
  <c r="G229"/>
  <c r="G231"/>
  <c r="G232"/>
  <c r="G233"/>
  <c r="G235"/>
  <c r="G237"/>
  <c r="G239"/>
  <c r="G240"/>
  <c r="G241"/>
  <c r="G243"/>
  <c r="G245"/>
  <c r="G247"/>
  <c r="G248"/>
  <c r="G249"/>
  <c r="G251"/>
  <c r="G252"/>
  <c r="G253"/>
  <c r="G255"/>
  <c r="G257"/>
  <c r="G259"/>
  <c r="G261"/>
  <c r="G263"/>
  <c r="G264"/>
  <c r="G265"/>
  <c r="G267"/>
  <c r="G268"/>
  <c r="G269"/>
  <c r="G271"/>
  <c r="G272"/>
  <c r="G273"/>
  <c r="G275"/>
  <c r="G13"/>
  <c r="G15"/>
  <c r="G11"/>
  <c r="G9"/>
  <c r="G8"/>
  <c r="F271"/>
  <c r="F267"/>
  <c r="F263"/>
  <c r="E253" l="1"/>
  <c r="E252"/>
  <c r="D252"/>
  <c r="D263"/>
  <c r="D267"/>
  <c r="D271"/>
  <c r="E271" l="1"/>
  <c r="E267"/>
  <c r="E263"/>
  <c r="E251"/>
  <c r="E247"/>
  <c r="E243"/>
  <c r="E239"/>
  <c r="E231"/>
  <c r="E227"/>
  <c r="E223"/>
  <c r="E219"/>
  <c r="E215"/>
  <c r="E211"/>
  <c r="E207"/>
  <c r="E199"/>
  <c r="E196"/>
  <c r="E195"/>
  <c r="E191"/>
  <c r="E187"/>
  <c r="E183"/>
  <c r="E179"/>
  <c r="E175"/>
  <c r="E171"/>
  <c r="E167"/>
  <c r="E163"/>
  <c r="E159"/>
  <c r="E155"/>
  <c r="E151"/>
  <c r="F175"/>
  <c r="D175"/>
  <c r="E105"/>
  <c r="E104"/>
  <c r="D104"/>
  <c r="D105"/>
  <c r="E143"/>
  <c r="E137"/>
  <c r="E139" s="1"/>
  <c r="E135"/>
  <c r="E131"/>
  <c r="E127"/>
  <c r="E123"/>
  <c r="E119"/>
  <c r="E115"/>
  <c r="E111"/>
  <c r="E101"/>
  <c r="E100"/>
  <c r="E95"/>
  <c r="E91"/>
  <c r="E87"/>
  <c r="E79"/>
  <c r="E75"/>
  <c r="E71"/>
  <c r="E67"/>
  <c r="E63"/>
  <c r="E55"/>
  <c r="E51"/>
  <c r="E47"/>
  <c r="E43"/>
  <c r="E39"/>
  <c r="E35"/>
  <c r="E31"/>
  <c r="E27"/>
  <c r="E23"/>
  <c r="E19"/>
  <c r="E15"/>
  <c r="D95"/>
  <c r="D91"/>
  <c r="D87"/>
  <c r="D79"/>
  <c r="D75"/>
  <c r="D71"/>
  <c r="D67"/>
  <c r="D63"/>
  <c r="D55"/>
  <c r="D51"/>
  <c r="D47"/>
  <c r="D43"/>
  <c r="D39"/>
  <c r="D35"/>
  <c r="D31"/>
  <c r="D27"/>
  <c r="D23"/>
  <c r="D19"/>
  <c r="D15"/>
  <c r="F143" l="1"/>
  <c r="D143"/>
  <c r="F104"/>
  <c r="F105"/>
  <c r="E106"/>
  <c r="F106"/>
  <c r="E8"/>
  <c r="F8"/>
  <c r="E9"/>
  <c r="F9"/>
  <c r="E10"/>
  <c r="F10"/>
  <c r="D9"/>
  <c r="D8"/>
  <c r="F39"/>
  <c r="E80"/>
  <c r="F80"/>
  <c r="E81"/>
  <c r="F81"/>
  <c r="E82"/>
  <c r="F82"/>
  <c r="D82"/>
  <c r="D81"/>
  <c r="D80"/>
  <c r="F87"/>
  <c r="F131"/>
  <c r="D131"/>
  <c r="F139"/>
  <c r="D139"/>
  <c r="D106"/>
  <c r="E144"/>
  <c r="F144"/>
  <c r="E145"/>
  <c r="F145"/>
  <c r="E146"/>
  <c r="F146"/>
  <c r="D146"/>
  <c r="D145"/>
  <c r="D144"/>
  <c r="E200" l="1"/>
  <c r="F200"/>
  <c r="E201"/>
  <c r="F201"/>
  <c r="E202"/>
  <c r="F202"/>
  <c r="D200"/>
  <c r="E232" l="1"/>
  <c r="F232"/>
  <c r="E233"/>
  <c r="F233"/>
  <c r="E234"/>
  <c r="F234"/>
  <c r="D234"/>
  <c r="D233"/>
  <c r="D232"/>
  <c r="F251"/>
  <c r="D251"/>
  <c r="F252"/>
  <c r="F253"/>
  <c r="E254"/>
  <c r="F254"/>
  <c r="D254"/>
  <c r="D253"/>
  <c r="F103"/>
  <c r="E103"/>
  <c r="D103"/>
  <c r="F98"/>
  <c r="E98"/>
  <c r="D98"/>
  <c r="F97"/>
  <c r="E97"/>
  <c r="D97"/>
  <c r="F96"/>
  <c r="E96"/>
  <c r="D96"/>
  <c r="F79"/>
  <c r="F75"/>
  <c r="F71"/>
  <c r="F67"/>
  <c r="F63"/>
  <c r="F58"/>
  <c r="E58"/>
  <c r="D58"/>
  <c r="F57"/>
  <c r="E57"/>
  <c r="D57"/>
  <c r="F56"/>
  <c r="E56"/>
  <c r="D56"/>
  <c r="F99" l="1"/>
  <c r="E99"/>
  <c r="D99"/>
  <c r="E59"/>
  <c r="D59"/>
  <c r="F59"/>
  <c r="D215" l="1"/>
  <c r="F215" l="1"/>
  <c r="D10"/>
  <c r="F163" l="1"/>
  <c r="D163"/>
  <c r="F183" l="1"/>
  <c r="D183"/>
  <c r="F155" l="1"/>
  <c r="D155"/>
  <c r="F151"/>
  <c r="D151"/>
  <c r="D201" l="1"/>
  <c r="D135"/>
  <c r="F199" l="1"/>
  <c r="D199"/>
  <c r="F243"/>
  <c r="D243"/>
  <c r="E273" l="1"/>
  <c r="F273"/>
  <c r="D273"/>
  <c r="E272"/>
  <c r="F272"/>
  <c r="D272"/>
  <c r="F95"/>
  <c r="F55" l="1"/>
  <c r="F147" l="1"/>
  <c r="E147"/>
  <c r="E11" l="1"/>
  <c r="F11"/>
  <c r="F171"/>
  <c r="D171"/>
  <c r="F167"/>
  <c r="D167"/>
  <c r="F195"/>
  <c r="D195"/>
  <c r="F191"/>
  <c r="D191"/>
  <c r="F187"/>
  <c r="D187"/>
  <c r="F179"/>
  <c r="D179"/>
  <c r="F135"/>
  <c r="F123"/>
  <c r="D123"/>
  <c r="F127"/>
  <c r="D127"/>
  <c r="F51"/>
  <c r="F47"/>
  <c r="F27"/>
  <c r="F35"/>
  <c r="F15"/>
  <c r="F19"/>
  <c r="F23"/>
  <c r="F31"/>
  <c r="F43"/>
  <c r="F91"/>
  <c r="F111"/>
  <c r="F115"/>
  <c r="F119"/>
  <c r="F159"/>
  <c r="F207"/>
  <c r="F211"/>
  <c r="F223"/>
  <c r="F227"/>
  <c r="F231"/>
  <c r="F239"/>
  <c r="F247"/>
  <c r="E259"/>
  <c r="F259"/>
  <c r="D115"/>
  <c r="D159"/>
  <c r="D202"/>
  <c r="D247"/>
  <c r="D239"/>
  <c r="D231"/>
  <c r="D227"/>
  <c r="D211"/>
  <c r="D207"/>
  <c r="D119"/>
  <c r="D111"/>
  <c r="D223"/>
  <c r="D259"/>
  <c r="D219"/>
  <c r="F219"/>
  <c r="F274" l="1"/>
  <c r="D274"/>
  <c r="D275" s="1"/>
  <c r="E274"/>
  <c r="E275" s="1"/>
  <c r="F203"/>
  <c r="E235"/>
  <c r="E203"/>
  <c r="E107"/>
  <c r="E83"/>
  <c r="E255"/>
  <c r="D235"/>
  <c r="D107"/>
  <c r="D83"/>
  <c r="D203"/>
  <c r="F255"/>
  <c r="F235"/>
  <c r="F83"/>
  <c r="D11"/>
  <c r="F107"/>
  <c r="D147"/>
  <c r="D255"/>
  <c r="F275" l="1"/>
</calcChain>
</file>

<file path=xl/comments1.xml><?xml version="1.0" encoding="utf-8"?>
<comments xmlns="http://schemas.openxmlformats.org/spreadsheetml/2006/main">
  <authors>
    <author>User</author>
    <author>user</author>
  </authors>
  <commentList>
    <comment ref="A7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разметка, знаки</t>
        </r>
      </text>
    </comment>
    <comment ref="A116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гос.экспертиза, технадзор,</t>
        </r>
      </text>
    </comment>
    <comment ref="A12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A13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экспертиза, ПСД</t>
        </r>
      </text>
    </comment>
    <comment ref="D13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70т.р-ПСД на теплосети
30т.р.-изоляция теплотрасс
185т.р.-ПСД  по реконструкции водопроводной сети по ул.Куйбышева</t>
        </r>
      </text>
    </comment>
    <comment ref="E13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70т.р-ПСД на теплосети
30т.р.-изоляция теплотрасс
185т.р.-ПСД  по реконструкции водопроводной сети по ул.Куйбышева</t>
        </r>
      </text>
    </comment>
  </commentList>
</comments>
</file>

<file path=xl/sharedStrings.xml><?xml version="1.0" encoding="utf-8"?>
<sst xmlns="http://schemas.openxmlformats.org/spreadsheetml/2006/main" count="414" uniqueCount="100">
  <si>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</si>
  <si>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</si>
  <si>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</si>
  <si>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</si>
  <si>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</si>
  <si>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</si>
  <si>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</si>
  <si>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</si>
  <si>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</si>
  <si>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</si>
  <si>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</si>
  <si>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</si>
  <si>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</si>
  <si>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</si>
  <si>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</si>
  <si>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</si>
  <si>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</si>
  <si>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</si>
  <si>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</si>
  <si>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</si>
  <si>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</si>
  <si>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</si>
  <si>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</si>
  <si>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</si>
  <si>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Организации дополнительного образования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</si>
  <si>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</si>
  <si>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 (выплата единовременного пособия при всех формах устройства детей, лишенных родительского попечения, в семью)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</si>
  <si>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</si>
  <si>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</si>
  <si>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</si>
  <si>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</si>
  <si>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</si>
  <si>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</si>
  <si>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</si>
  <si>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</si>
  <si>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</si>
  <si>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</si>
  <si>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</si>
  <si>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Администрация города Фокино, МКУ «Управление социально-культурной сферы города Фокино»</t>
  </si>
  <si>
    <t xml:space="preserve">  </t>
  </si>
  <si>
    <t>Обеспечение мероприятий по содержанию муниципального жилья</t>
  </si>
  <si>
    <t>Мероприятия по землеустройству и землепользованию</t>
  </si>
  <si>
    <t>Администрация города Фокино, МБУ МФЦ ПГиМУ "Мои документы" г.Фокино</t>
  </si>
  <si>
    <t>Администрация города Фокино, МУП «МКФ»</t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</si>
  <si>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</si>
  <si>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</si>
  <si>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</si>
  <si>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</si>
  <si>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</si>
  <si>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Подпрограмма «Повышение качества водоснабжения в городе Фокино» (2020-2024годы)</t>
  </si>
  <si>
    <t>федеральный и областной бюджет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</si>
  <si>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</si>
  <si>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 xml:space="preserve">        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</si>
  <si>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</si>
  <si>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</si>
  <si>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</si>
  <si>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</si>
  <si>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</si>
  <si>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</si>
  <si>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</si>
  <si>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</si>
  <si>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</si>
  <si>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</si>
  <si>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Приложение 10</t>
  </si>
  <si>
    <t>Мероприятия по профилактике наркомании</t>
  </si>
  <si>
    <t>Укрепление общественного порядка и общественной безопасности (устройство видеонаблюдения в общественных местах)</t>
  </si>
  <si>
    <t>«Реализация полномочий исполнительного органа власти городского округа город Фокино Брянской области (2022-2024годы)»</t>
  </si>
  <si>
    <t>План реализации муниципальной программы "Реализация полномочий исполнительного органа власти городского округа город Фокино                       Брянской области"(2022-2024годы)</t>
  </si>
  <si>
    <t>Подпрограмма «Профилактика правонарушений на территории города Фокино» (2022-2024годы)</t>
  </si>
  <si>
    <t>Мероприятия по повышению безопасности дорожного движения (устройство разметки на дорогах, приобретение дорожных знаков)</t>
  </si>
  <si>
    <t>Реконструкция системы водоснабжения городского округа город Фокино (1-ая очередь) (реконструкция водозаборных сооружений, насосных станций)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</si>
  <si>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(ремонт фасада здания, системы водоснабжения)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</si>
  <si>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(Комплектование книжных фондов)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</si>
  <si>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(Приведение в соответствии с брендбуком "Точки роста" помещений муниципальных общеобразовательных организаций)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</si>
  <si>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</si>
  <si>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направлений</t>
  </si>
  <si>
    <t>Подготовка объектов жилищно-коммунального хозяйства к зиме (ремонт сетей теплоснабжения)</t>
  </si>
  <si>
    <t>Повышение энергетической эффективности и обеспечения энергосбережения</t>
  </si>
  <si>
    <t>Строительство объектов  водоснабжения (строительство водопроводной сети по ул.Северной)</t>
  </si>
  <si>
    <t>Развитие и модернизация сети автомобильных дорог общего пользования  местного значения ( ремонт автодороги  «Подъезд к г.Фокино» с подходами к мосту через р.Болва (от поворота на АЗС до д.1 по ул.Ленина) и автодороги «Фокино-Пупково» (от д.1 по ул.Ленина до ул.Мира) в г.Фокино Брянской области)</t>
  </si>
  <si>
    <t>Финансовое обеспечение дорожной деятельности в рамках реализации национального проекта "Безопасные качественные дороги"</t>
  </si>
  <si>
    <t>Осуществление полномочий по составлению списков кандидатов в присяжные заседатели федеральных судов общей юрисдикции в РФ</t>
  </si>
  <si>
    <t>Мероприятия по благоустройству</t>
  </si>
  <si>
    <t>Подпрограмма «Осуществление мероприятий в области культуры» (2022-2024годы)</t>
  </si>
  <si>
    <t>Подпрограмма «Реализация мероприятий социальной политики» (2022-2024годы)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</si>
  <si>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 (2022-2024годы)</t>
  </si>
  <si>
    <t>Подпрограмма «Реализация мероприятий в области жилищно-коммунального хозяйства и благоустройства» (2022-2024годы)</t>
  </si>
  <si>
    <t>Подпрограмма «Дорожное хозяйство» (2022-2024годы)</t>
  </si>
  <si>
    <t>Подпрограмма "Выполнение функций администрации города Фокино, реализация переданных полномочий" (2022-2024годы)</t>
  </si>
  <si>
    <t>Подпрограмма «Физическая культура,  спорт и молодежная политика» (2022-2024годы)</t>
  </si>
  <si>
    <t>План на       2022 год</t>
  </si>
  <si>
    <t>План на 2022год с изменениями</t>
  </si>
  <si>
    <t>Факт на 01.04.2022г</t>
  </si>
  <si>
    <t>% исполнения к уточненному плану</t>
  </si>
  <si>
    <t>Приобретение специализированной техники для предприятий жилищно-коммунального комплекса</t>
  </si>
  <si>
    <t>Региональный проект "Создание условий для обучения, отдыха и оздоровления детей и молодежи (Брянская область)" (Реализация мероприятий по модернизации школьных систем образования)</t>
  </si>
  <si>
    <t>Мероприятия по развитию физической культуры и спорта</t>
  </si>
  <si>
    <t>Создание и модернизация объектов спортивной инфраструктуры муниципальной собственности для занятий физической культурой и спортом (Комплекс спортивных площадок в г.Фокино Брянской области) в рамках регионального проекта "Спорт-норма жизни" (Брянская область)</t>
  </si>
  <si>
    <t>Администрация г.Фокино</t>
  </si>
  <si>
    <t>Предоставление субсидий бюджетным, автономным учреждениям и иным некоммерческим организациям (Проведение ремонта спортивных сооружений)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</si>
</sst>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9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8000"/>
      <name val="Times New Roman"/>
      <family val="1"/>
      <charset val="204"/>
    </font>
    <font>
      <b/>
      <sz val="12"/>
      <color rgb="FF008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8" fillId="0" borderId="0" applyFont="0" applyFill="0" applyBorder="0" applyAlignment="0" applyProtection="0"/>
  </cellStyleXfs>
  <cellXfs count="134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2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/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wrapText="1"/>
    </xf>
    <xf numFmtId="0" fontId="3" fillId="0" borderId="2" xfId="0" applyFont="1" applyFill="1" applyBorder="1"/>
    <xf numFmtId="0" fontId="5" fillId="0" borderId="0" xfId="0" applyFont="1" applyFill="1"/>
    <xf numFmtId="0" fontId="7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5" xfId="0" applyFont="1" applyFill="1" applyBorder="1"/>
    <xf numFmtId="0" fontId="3" fillId="0" borderId="0" xfId="0" applyFont="1" applyFill="1" applyBorder="1"/>
    <xf numFmtId="0" fontId="10" fillId="0" borderId="2" xfId="0" applyFont="1" applyFill="1" applyBorder="1" applyAlignment="1">
      <alignment horizontal="left" vertical="center" wrapText="1"/>
    </xf>
    <xf numFmtId="0" fontId="10" fillId="0" borderId="0" xfId="0" applyFont="1" applyFill="1"/>
    <xf numFmtId="0" fontId="10" fillId="0" borderId="0" xfId="0" applyFont="1"/>
    <xf numFmtId="0" fontId="1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left" vertical="center" wrapText="1"/>
    </xf>
    <xf numFmtId="4" fontId="14" fillId="4" borderId="7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top"/>
    </xf>
    <xf numFmtId="4" fontId="1" fillId="4" borderId="4" xfId="0" applyNumberFormat="1" applyFont="1" applyFill="1" applyBorder="1" applyAlignment="1">
      <alignment horizontal="center" vertical="center"/>
    </xf>
    <xf numFmtId="0" fontId="12" fillId="0" borderId="0" xfId="0" applyFont="1"/>
    <xf numFmtId="0" fontId="2" fillId="0" borderId="2" xfId="0" applyFont="1" applyFill="1" applyBorder="1" applyAlignment="1">
      <alignment horizontal="left" vertical="center" wrapText="1"/>
    </xf>
    <xf numFmtId="4" fontId="2" fillId="4" borderId="7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4" fontId="2" fillId="4" borderId="3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10" fillId="4" borderId="2" xfId="0" applyNumberFormat="1" applyFont="1" applyFill="1" applyBorder="1" applyAlignment="1">
      <alignment horizontal="center" vertical="center"/>
    </xf>
    <xf numFmtId="4" fontId="11" fillId="4" borderId="4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4" borderId="8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4" fontId="16" fillId="4" borderId="2" xfId="0" applyNumberFormat="1" applyFont="1" applyFill="1" applyBorder="1" applyAlignment="1">
      <alignment horizontal="center" vertical="center"/>
    </xf>
    <xf numFmtId="4" fontId="16" fillId="4" borderId="4" xfId="0" applyNumberFormat="1" applyFont="1" applyFill="1" applyBorder="1" applyAlignment="1">
      <alignment horizontal="center" vertical="center"/>
    </xf>
    <xf numFmtId="4" fontId="17" fillId="4" borderId="2" xfId="0" applyNumberFormat="1" applyFont="1" applyFill="1" applyBorder="1" applyAlignment="1">
      <alignment vertical="center"/>
    </xf>
    <xf numFmtId="4" fontId="14" fillId="0" borderId="0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3" fontId="3" fillId="0" borderId="0" xfId="1" applyFont="1" applyFill="1"/>
    <xf numFmtId="4" fontId="2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/>
    </xf>
    <xf numFmtId="4" fontId="4" fillId="4" borderId="5" xfId="0" applyNumberFormat="1" applyFont="1" applyFill="1" applyBorder="1" applyAlignment="1">
      <alignment horizontal="center" vertical="center"/>
    </xf>
    <xf numFmtId="4" fontId="2" fillId="4" borderId="5" xfId="0" applyNumberFormat="1" applyFont="1" applyFill="1" applyBorder="1" applyAlignment="1">
      <alignment horizontal="center" vertical="center"/>
    </xf>
    <xf numFmtId="4" fontId="2" fillId="4" borderId="5" xfId="0" applyNumberFormat="1" applyFont="1" applyFill="1" applyBorder="1" applyAlignment="1">
      <alignment horizontal="center" vertical="top"/>
    </xf>
    <xf numFmtId="4" fontId="1" fillId="4" borderId="5" xfId="0" applyNumberFormat="1" applyFont="1" applyFill="1" applyBorder="1" applyAlignment="1">
      <alignment horizontal="center" vertical="center"/>
    </xf>
    <xf numFmtId="4" fontId="2" fillId="4" borderId="9" xfId="0" applyNumberFormat="1" applyFont="1" applyFill="1" applyBorder="1" applyAlignment="1">
      <alignment horizontal="center" vertical="center" wrapText="1"/>
    </xf>
    <xf numFmtId="4" fontId="11" fillId="4" borderId="10" xfId="0" applyNumberFormat="1" applyFont="1" applyFill="1" applyBorder="1" applyAlignment="1">
      <alignment horizontal="center" vertical="center"/>
    </xf>
    <xf numFmtId="4" fontId="2" fillId="4" borderId="10" xfId="0" applyNumberFormat="1" applyFont="1" applyFill="1" applyBorder="1" applyAlignment="1">
      <alignment horizontal="center" vertical="center"/>
    </xf>
    <xf numFmtId="4" fontId="1" fillId="4" borderId="10" xfId="0" applyNumberFormat="1" applyFont="1" applyFill="1" applyBorder="1" applyAlignment="1">
      <alignment horizontal="center" vertical="center"/>
    </xf>
    <xf numFmtId="4" fontId="14" fillId="4" borderId="9" xfId="0" applyNumberFormat="1" applyFont="1" applyFill="1" applyBorder="1" applyAlignment="1">
      <alignment horizontal="center" vertical="center" wrapText="1"/>
    </xf>
    <xf numFmtId="4" fontId="10" fillId="4" borderId="5" xfId="0" applyNumberFormat="1" applyFont="1" applyFill="1" applyBorder="1" applyAlignment="1">
      <alignment horizontal="center" vertical="center"/>
    </xf>
    <xf numFmtId="4" fontId="11" fillId="0" borderId="5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4" fontId="2" fillId="4" borderId="11" xfId="0" applyNumberFormat="1" applyFont="1" applyFill="1" applyBorder="1" applyAlignment="1">
      <alignment horizontal="center" vertical="center" wrapText="1"/>
    </xf>
    <xf numFmtId="4" fontId="2" fillId="4" borderId="12" xfId="0" applyNumberFormat="1" applyFont="1" applyFill="1" applyBorder="1" applyAlignment="1">
      <alignment horizontal="center" vertical="center"/>
    </xf>
    <xf numFmtId="4" fontId="16" fillId="4" borderId="5" xfId="0" applyNumberFormat="1" applyFont="1" applyFill="1" applyBorder="1" applyAlignment="1">
      <alignment horizontal="center" vertical="center"/>
    </xf>
    <xf numFmtId="4" fontId="16" fillId="4" borderId="10" xfId="0" applyNumberFormat="1" applyFont="1" applyFill="1" applyBorder="1" applyAlignment="1">
      <alignment horizontal="center" vertical="center"/>
    </xf>
    <xf numFmtId="4" fontId="17" fillId="4" borderId="5" xfId="0" applyNumberFormat="1" applyFont="1" applyFill="1" applyBorder="1" applyAlignment="1">
      <alignment vertical="center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164" fontId="12" fillId="4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4" fontId="2" fillId="4" borderId="2" xfId="0" applyNumberFormat="1" applyFont="1" applyFill="1" applyBorder="1" applyAlignment="1">
      <alignment horizontal="right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279"/>
  <sheetViews>
    <sheetView tabSelected="1" zoomScale="90" zoomScaleNormal="90" workbookViewId="0">
      <pane ySplit="7" topLeftCell="A269" activePane="bottomLeft" state="frozen"/>
      <selection pane="bottomLeft" activeCell="A268" sqref="A268:A271"/>
    </sheetView>
  </sheetViews>
  <sheetFormatPr defaultColWidth="2.7109375" defaultRowHeight="15.75"/>
  <cols>
    <col min="1" max="1" width="45" style="7" customWidth="1"/>
    <col min="2" max="2" width="19.85546875" style="7" customWidth="1"/>
    <col min="3" max="3" width="22.28515625" style="7" customWidth="1"/>
    <col min="4" max="4" width="15.85546875" style="8" customWidth="1"/>
    <col min="5" max="5" width="16.5703125" style="8" customWidth="1"/>
    <col min="6" max="6" width="18.140625" style="8" customWidth="1"/>
    <col min="7" max="7" width="16" style="7" customWidth="1"/>
    <col min="8" max="8" width="0.28515625" style="7" customWidth="1"/>
    <col min="9" max="10" width="4.85546875" style="7" customWidth="1"/>
    <col min="11" max="11" width="5.5703125" style="7" customWidth="1"/>
    <col min="12" max="12" width="28.140625" style="7" customWidth="1"/>
    <col min="13" max="13" width="6.28515625" style="7" customWidth="1"/>
    <col min="14" max="16384" width="2.7109375" style="7"/>
  </cols>
  <sheetData>
    <row r="1" spans="1:36" ht="19.5" customHeight="1">
      <c r="A1" s="30"/>
      <c r="B1" s="3"/>
      <c r="C1" s="3"/>
      <c r="D1" s="107" t="s">
        <v>63</v>
      </c>
      <c r="E1" s="107"/>
      <c r="F1" s="107"/>
      <c r="G1" s="107"/>
    </row>
    <row r="2" spans="1:36" ht="18.75" customHeight="1">
      <c r="A2" s="3"/>
      <c r="B2" s="3"/>
      <c r="C2" s="3"/>
      <c r="D2" s="107" t="s">
        <v>7</v>
      </c>
      <c r="E2" s="107"/>
      <c r="F2" s="107"/>
      <c r="G2" s="107"/>
    </row>
    <row r="3" spans="1:36" ht="39" customHeight="1">
      <c r="A3" s="3"/>
      <c r="B3" s="3"/>
      <c r="C3" s="3"/>
      <c r="D3" s="108" t="s">
        <v>66</v>
      </c>
      <c r="E3" s="108"/>
      <c r="F3" s="108"/>
      <c r="G3" s="108"/>
      <c r="K3" s="40"/>
    </row>
    <row r="4" spans="1:36" ht="38.25" customHeight="1">
      <c r="A4" s="109" t="s">
        <v>67</v>
      </c>
      <c r="B4" s="109"/>
      <c r="C4" s="109"/>
      <c r="D4" s="109"/>
      <c r="E4" s="109"/>
      <c r="F4" s="109"/>
      <c r="G4" s="109"/>
    </row>
    <row r="5" spans="1:36" ht="22.5" customHeight="1">
      <c r="A5" s="2"/>
      <c r="B5" s="2"/>
      <c r="C5" s="2"/>
      <c r="E5" s="6"/>
      <c r="F5" s="6"/>
      <c r="G5" s="26" t="s">
        <v>18</v>
      </c>
    </row>
    <row r="6" spans="1:36" ht="38.25" customHeight="1">
      <c r="A6" s="110" t="s">
        <v>8</v>
      </c>
      <c r="B6" s="110" t="s">
        <v>0</v>
      </c>
      <c r="C6" s="110" t="s">
        <v>1</v>
      </c>
      <c r="D6" s="112" t="s">
        <v>35</v>
      </c>
      <c r="E6" s="112"/>
      <c r="F6" s="112"/>
      <c r="G6" s="110" t="s">
        <v>93</v>
      </c>
    </row>
    <row r="7" spans="1:36" ht="45.75" customHeight="1">
      <c r="A7" s="110"/>
      <c r="B7" s="110"/>
      <c r="C7" s="110"/>
      <c r="D7" s="68" t="s">
        <v>90</v>
      </c>
      <c r="E7" s="68" t="s">
        <v>91</v>
      </c>
      <c r="F7" s="68" t="s">
        <v>92</v>
      </c>
      <c r="G7" s="111"/>
      <c r="V7" s="7" t="s">
        <v>52</v>
      </c>
    </row>
    <row r="8" spans="1:36" s="12" customFormat="1" ht="19.5" customHeight="1">
      <c r="A8" s="113" t="s">
        <v>88</v>
      </c>
      <c r="B8" s="103" t="s">
        <v>11</v>
      </c>
      <c r="C8" s="11" t="s">
        <v>2</v>
      </c>
      <c r="D8" s="44">
        <f>D12+D16+D20+D24+D28+D32+D40+D44+D48+D52+D36</f>
        <v>1992976.28</v>
      </c>
      <c r="E8" s="44">
        <f t="shared" ref="E8:F8" si="0">E12+E16+E20+E24+E28+E32+E40+E44+E48+E52+E36</f>
        <v>1992976.28</v>
      </c>
      <c r="F8" s="69">
        <f t="shared" si="0"/>
        <v>268912.63</v>
      </c>
      <c r="G8" s="131">
        <f>F8/E8*100</f>
        <v>13.493017086987106</v>
      </c>
    </row>
    <row r="9" spans="1:36" s="12" customFormat="1" ht="21" customHeight="1">
      <c r="A9" s="113"/>
      <c r="B9" s="103"/>
      <c r="C9" s="11" t="s">
        <v>3</v>
      </c>
      <c r="D9" s="44">
        <f>D13+D17+D25+D33+D45+D21+D41+D49+D29+D53+D37</f>
        <v>19265674</v>
      </c>
      <c r="E9" s="44">
        <f t="shared" ref="E9:F9" si="1">E13+E17+E25+E33+E45+E21+E41+E49+E29+E53+E37</f>
        <v>19220474</v>
      </c>
      <c r="F9" s="69">
        <f t="shared" si="1"/>
        <v>3730188.05</v>
      </c>
      <c r="G9" s="131">
        <f t="shared" ref="G9:G72" si="2">F9/E9*100</f>
        <v>19.407367633077101</v>
      </c>
    </row>
    <row r="10" spans="1:36" s="12" customFormat="1" ht="31.5" customHeight="1">
      <c r="A10" s="113"/>
      <c r="B10" s="103"/>
      <c r="C10" s="11" t="s">
        <v>4</v>
      </c>
      <c r="D10" s="44">
        <f>D14+D18+D22+D26+D30+D42+D50+D46+D54</f>
        <v>0</v>
      </c>
      <c r="E10" s="44">
        <f t="shared" ref="E10:F10" si="3">E14+E18+E22+E26+E30+E42+E50+E46+E54</f>
        <v>0</v>
      </c>
      <c r="F10" s="69">
        <f t="shared" si="3"/>
        <v>0</v>
      </c>
      <c r="G10" s="131">
        <v>0</v>
      </c>
    </row>
    <row r="11" spans="1:36" s="12" customFormat="1" ht="32.25" customHeight="1">
      <c r="A11" s="113"/>
      <c r="B11" s="103"/>
      <c r="C11" s="14" t="s">
        <v>5</v>
      </c>
      <c r="D11" s="35">
        <f>D8+D9+D10</f>
        <v>21258650.280000001</v>
      </c>
      <c r="E11" s="35">
        <f t="shared" ref="E11:F11" si="4">E8+E9+E10</f>
        <v>21213450.280000001</v>
      </c>
      <c r="F11" s="70">
        <f t="shared" si="4"/>
        <v>3999100.6799999997</v>
      </c>
      <c r="G11" s="132">
        <f t="shared" si="2"/>
        <v>18.85172203114146</v>
      </c>
      <c r="L11" s="63"/>
    </row>
    <row r="12" spans="1:36" ht="15.75" customHeight="1">
      <c r="A12" s="99" t="s">
        <v>13</v>
      </c>
      <c r="B12" s="99" t="s">
        <v>11</v>
      </c>
      <c r="C12" s="5" t="s">
        <v>2</v>
      </c>
      <c r="D12" s="37">
        <v>0</v>
      </c>
      <c r="E12" s="37">
        <v>0</v>
      </c>
      <c r="F12" s="71">
        <v>0</v>
      </c>
      <c r="G12" s="131">
        <v>0</v>
      </c>
    </row>
    <row r="13" spans="1:36">
      <c r="A13" s="99"/>
      <c r="B13" s="99"/>
      <c r="C13" s="5" t="s">
        <v>3</v>
      </c>
      <c r="D13" s="38">
        <v>1507101</v>
      </c>
      <c r="E13" s="38">
        <v>1507101</v>
      </c>
      <c r="F13" s="72">
        <v>276889.59999999998</v>
      </c>
      <c r="G13" s="131">
        <f t="shared" si="2"/>
        <v>18.372332046757318</v>
      </c>
    </row>
    <row r="14" spans="1:36" ht="31.5">
      <c r="A14" s="99"/>
      <c r="B14" s="99"/>
      <c r="C14" s="5" t="s">
        <v>4</v>
      </c>
      <c r="D14" s="37">
        <v>0</v>
      </c>
      <c r="E14" s="37">
        <v>0</v>
      </c>
      <c r="F14" s="71">
        <v>0</v>
      </c>
      <c r="G14" s="131">
        <v>0</v>
      </c>
    </row>
    <row r="15" spans="1:36" ht="30.75" customHeight="1">
      <c r="A15" s="99"/>
      <c r="B15" s="99"/>
      <c r="C15" s="32" t="s">
        <v>10</v>
      </c>
      <c r="D15" s="36">
        <f>D12+D13+D14</f>
        <v>1507101</v>
      </c>
      <c r="E15" s="36">
        <f>E12+E13+E14</f>
        <v>1507101</v>
      </c>
      <c r="F15" s="73">
        <f>F12+F13+F14</f>
        <v>276889.59999999998</v>
      </c>
      <c r="G15" s="132">
        <f t="shared" si="2"/>
        <v>18.372332046757318</v>
      </c>
    </row>
    <row r="16" spans="1:36" s="1" customFormat="1" ht="15.75" customHeight="1">
      <c r="A16" s="93" t="s">
        <v>14</v>
      </c>
      <c r="B16" s="99" t="s">
        <v>11</v>
      </c>
      <c r="C16" s="50" t="s">
        <v>2</v>
      </c>
      <c r="D16" s="37">
        <v>0</v>
      </c>
      <c r="E16" s="37">
        <v>0</v>
      </c>
      <c r="F16" s="71">
        <v>0</v>
      </c>
      <c r="G16" s="132"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" customFormat="1">
      <c r="A17" s="94"/>
      <c r="B17" s="99"/>
      <c r="C17" s="50" t="s">
        <v>3</v>
      </c>
      <c r="D17" s="38">
        <v>12431698</v>
      </c>
      <c r="E17" s="38">
        <v>12286498</v>
      </c>
      <c r="F17" s="72">
        <v>2432971.73</v>
      </c>
      <c r="G17" s="132">
        <f t="shared" si="2"/>
        <v>19.801995084360083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" customFormat="1" ht="31.5">
      <c r="A18" s="94"/>
      <c r="B18" s="99"/>
      <c r="C18" s="50" t="s">
        <v>4</v>
      </c>
      <c r="D18" s="37">
        <v>0</v>
      </c>
      <c r="E18" s="37">
        <v>0</v>
      </c>
      <c r="F18" s="71">
        <v>0</v>
      </c>
      <c r="G18" s="132"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36.75" customHeight="1">
      <c r="A19" s="95"/>
      <c r="B19" s="99"/>
      <c r="C19" s="32" t="s">
        <v>10</v>
      </c>
      <c r="D19" s="36">
        <f>D16+D17+D18</f>
        <v>12431698</v>
      </c>
      <c r="E19" s="36">
        <f>E16+E17+E18</f>
        <v>12286498</v>
      </c>
      <c r="F19" s="73">
        <f>F16+F17+F18</f>
        <v>2432971.73</v>
      </c>
      <c r="G19" s="132">
        <f t="shared" si="2"/>
        <v>19.801995084360083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 ht="19.5" customHeight="1">
      <c r="A20" s="93" t="s">
        <v>15</v>
      </c>
      <c r="B20" s="99" t="s">
        <v>11</v>
      </c>
      <c r="C20" s="50" t="s">
        <v>2</v>
      </c>
      <c r="D20" s="37">
        <v>1044560</v>
      </c>
      <c r="E20" s="37">
        <v>1044560</v>
      </c>
      <c r="F20" s="71">
        <v>125496.71</v>
      </c>
      <c r="G20" s="132">
        <f t="shared" si="2"/>
        <v>12.014313203645555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22.5" customHeight="1">
      <c r="A21" s="94"/>
      <c r="B21" s="99"/>
      <c r="C21" s="50" t="s">
        <v>3</v>
      </c>
      <c r="D21" s="37">
        <v>0</v>
      </c>
      <c r="E21" s="37">
        <v>0</v>
      </c>
      <c r="F21" s="71">
        <v>0</v>
      </c>
      <c r="G21" s="132"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1" customFormat="1" ht="30.75" customHeight="1">
      <c r="A22" s="94"/>
      <c r="B22" s="99"/>
      <c r="C22" s="50" t="s">
        <v>4</v>
      </c>
      <c r="D22" s="37">
        <v>0</v>
      </c>
      <c r="E22" s="37">
        <v>0</v>
      </c>
      <c r="F22" s="71">
        <v>0</v>
      </c>
      <c r="G22" s="132"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 ht="55.5" customHeight="1">
      <c r="A23" s="95"/>
      <c r="B23" s="99"/>
      <c r="C23" s="32" t="s">
        <v>10</v>
      </c>
      <c r="D23" s="36">
        <f>D20+D21+D22</f>
        <v>1044560</v>
      </c>
      <c r="E23" s="36">
        <f>E20+E21+E22</f>
        <v>1044560</v>
      </c>
      <c r="F23" s="73">
        <f>F20+F21+F22</f>
        <v>125496.71</v>
      </c>
      <c r="G23" s="132">
        <f t="shared" si="2"/>
        <v>12.014313203645555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1" customFormat="1" ht="18.75" customHeight="1">
      <c r="A24" s="93" t="s">
        <v>21</v>
      </c>
      <c r="B24" s="99" t="s">
        <v>11</v>
      </c>
      <c r="C24" s="50" t="s">
        <v>2</v>
      </c>
      <c r="D24" s="43">
        <v>178673.28</v>
      </c>
      <c r="E24" s="43">
        <v>178673.28</v>
      </c>
      <c r="F24" s="74">
        <v>0</v>
      </c>
      <c r="G24" s="132">
        <f t="shared" si="2"/>
        <v>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1" customFormat="1" ht="19.5" customHeight="1">
      <c r="A25" s="94"/>
      <c r="B25" s="99"/>
      <c r="C25" s="50" t="s">
        <v>3</v>
      </c>
      <c r="D25" s="37">
        <v>0</v>
      </c>
      <c r="E25" s="37">
        <v>0</v>
      </c>
      <c r="F25" s="71">
        <v>0</v>
      </c>
      <c r="G25" s="132"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1" customFormat="1" ht="30.75" customHeight="1">
      <c r="A26" s="94"/>
      <c r="B26" s="99"/>
      <c r="C26" s="50" t="s">
        <v>4</v>
      </c>
      <c r="D26" s="37">
        <v>0</v>
      </c>
      <c r="E26" s="37">
        <v>0</v>
      </c>
      <c r="F26" s="71">
        <v>0</v>
      </c>
      <c r="G26" s="132"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1" customFormat="1" ht="57" customHeight="1">
      <c r="A27" s="95"/>
      <c r="B27" s="99"/>
      <c r="C27" s="32" t="s">
        <v>6</v>
      </c>
      <c r="D27" s="36">
        <f>D24+D25+D26</f>
        <v>178673.28</v>
      </c>
      <c r="E27" s="36">
        <f>E24+E25+E26</f>
        <v>178673.28</v>
      </c>
      <c r="F27" s="73">
        <f>F24+F25+F26</f>
        <v>0</v>
      </c>
      <c r="G27" s="132">
        <f t="shared" si="2"/>
        <v>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" customFormat="1" ht="22.5" customHeight="1">
      <c r="A28" s="93" t="s">
        <v>51</v>
      </c>
      <c r="B28" s="99" t="s">
        <v>11</v>
      </c>
      <c r="C28" s="50" t="s">
        <v>2</v>
      </c>
      <c r="D28" s="37">
        <v>261090</v>
      </c>
      <c r="E28" s="37">
        <v>261090</v>
      </c>
      <c r="F28" s="71">
        <v>11630.92</v>
      </c>
      <c r="G28" s="132">
        <f t="shared" si="2"/>
        <v>4.4547550653031527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" customFormat="1" ht="21" customHeight="1">
      <c r="A29" s="94"/>
      <c r="B29" s="99"/>
      <c r="C29" s="50" t="s">
        <v>3</v>
      </c>
      <c r="D29" s="37">
        <v>0</v>
      </c>
      <c r="E29" s="37">
        <v>0</v>
      </c>
      <c r="F29" s="71">
        <v>0</v>
      </c>
      <c r="G29" s="132">
        <v>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" customFormat="1" ht="30.75" customHeight="1">
      <c r="A30" s="94"/>
      <c r="B30" s="99"/>
      <c r="C30" s="50" t="s">
        <v>4</v>
      </c>
      <c r="D30" s="37">
        <v>0</v>
      </c>
      <c r="E30" s="37">
        <v>0</v>
      </c>
      <c r="F30" s="71">
        <v>0</v>
      </c>
      <c r="G30" s="132"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" customFormat="1" ht="33" customHeight="1">
      <c r="A31" s="95"/>
      <c r="B31" s="99"/>
      <c r="C31" s="32" t="s">
        <v>6</v>
      </c>
      <c r="D31" s="36">
        <f>D28+D29+D30</f>
        <v>261090</v>
      </c>
      <c r="E31" s="36">
        <f>E28+E29+E30</f>
        <v>261090</v>
      </c>
      <c r="F31" s="73">
        <f>F28+F29+F30</f>
        <v>11630.92</v>
      </c>
      <c r="G31" s="132">
        <f t="shared" si="2"/>
        <v>4.4547550653031527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1" customFormat="1" ht="15.75" customHeight="1">
      <c r="A32" s="93" t="s">
        <v>16</v>
      </c>
      <c r="B32" s="99" t="s">
        <v>11</v>
      </c>
      <c r="C32" s="50" t="s">
        <v>2</v>
      </c>
      <c r="D32" s="43">
        <v>475484</v>
      </c>
      <c r="E32" s="43">
        <v>475484</v>
      </c>
      <c r="F32" s="74">
        <v>118871</v>
      </c>
      <c r="G32" s="132">
        <f t="shared" si="2"/>
        <v>25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s="1" customFormat="1">
      <c r="A33" s="94"/>
      <c r="B33" s="99"/>
      <c r="C33" s="50" t="s">
        <v>3</v>
      </c>
      <c r="D33" s="37">
        <v>0</v>
      </c>
      <c r="E33" s="37">
        <v>0</v>
      </c>
      <c r="F33" s="71">
        <v>0</v>
      </c>
      <c r="G33" s="132">
        <v>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s="1" customFormat="1" ht="31.5">
      <c r="A34" s="94"/>
      <c r="B34" s="99"/>
      <c r="C34" s="50" t="s">
        <v>4</v>
      </c>
      <c r="D34" s="37">
        <v>0</v>
      </c>
      <c r="E34" s="37">
        <v>0</v>
      </c>
      <c r="F34" s="71">
        <v>0</v>
      </c>
      <c r="G34" s="132"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s="1" customFormat="1" ht="33.75" customHeight="1">
      <c r="A35" s="95"/>
      <c r="B35" s="99"/>
      <c r="C35" s="32" t="s">
        <v>10</v>
      </c>
      <c r="D35" s="36">
        <f>D32+D33+D34</f>
        <v>475484</v>
      </c>
      <c r="E35" s="36">
        <f>E32+E33+E34</f>
        <v>475484</v>
      </c>
      <c r="F35" s="73">
        <f>F32+F33+F34</f>
        <v>118871</v>
      </c>
      <c r="G35" s="132">
        <f t="shared" si="2"/>
        <v>25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s="1" customFormat="1">
      <c r="A36" s="93" t="s">
        <v>81</v>
      </c>
      <c r="B36" s="99" t="s">
        <v>11</v>
      </c>
      <c r="C36" s="60" t="s">
        <v>2</v>
      </c>
      <c r="D36" s="43">
        <v>33169</v>
      </c>
      <c r="E36" s="43">
        <v>33169</v>
      </c>
      <c r="F36" s="74">
        <v>12914</v>
      </c>
      <c r="G36" s="132">
        <f t="shared" si="2"/>
        <v>38.933944345623928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>
      <c r="A37" s="94"/>
      <c r="B37" s="99"/>
      <c r="C37" s="60" t="s">
        <v>3</v>
      </c>
      <c r="D37" s="37">
        <v>0</v>
      </c>
      <c r="E37" s="37">
        <v>0</v>
      </c>
      <c r="F37" s="71">
        <v>0</v>
      </c>
      <c r="G37" s="132">
        <v>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1.5">
      <c r="A38" s="94"/>
      <c r="B38" s="99"/>
      <c r="C38" s="60" t="s">
        <v>4</v>
      </c>
      <c r="D38" s="37">
        <v>0</v>
      </c>
      <c r="E38" s="37">
        <v>0</v>
      </c>
      <c r="F38" s="71">
        <v>0</v>
      </c>
      <c r="G38" s="132"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ht="31.5">
      <c r="A39" s="95"/>
      <c r="B39" s="99"/>
      <c r="C39" s="32" t="s">
        <v>10</v>
      </c>
      <c r="D39" s="36">
        <f>D36+D37+D38</f>
        <v>33169</v>
      </c>
      <c r="E39" s="36">
        <f>E36+E37+E38</f>
        <v>33169</v>
      </c>
      <c r="F39" s="73">
        <f>F36+F37+F38</f>
        <v>12914</v>
      </c>
      <c r="G39" s="132">
        <f t="shared" si="2"/>
        <v>38.933944345623928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s="1" customFormat="1" ht="21.75" customHeight="1">
      <c r="A40" s="93" t="s">
        <v>46</v>
      </c>
      <c r="B40" s="99" t="s">
        <v>44</v>
      </c>
      <c r="C40" s="50" t="s">
        <v>2</v>
      </c>
      <c r="D40" s="37">
        <v>0</v>
      </c>
      <c r="E40" s="37">
        <v>0</v>
      </c>
      <c r="F40" s="71">
        <v>0</v>
      </c>
      <c r="G40" s="132"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s="1" customFormat="1" ht="15.75" customHeight="1">
      <c r="A41" s="94"/>
      <c r="B41" s="99"/>
      <c r="C41" s="50" t="s">
        <v>3</v>
      </c>
      <c r="D41" s="43">
        <v>343780</v>
      </c>
      <c r="E41" s="43">
        <v>443780</v>
      </c>
      <c r="F41" s="74">
        <v>92639</v>
      </c>
      <c r="G41" s="132">
        <f t="shared" si="2"/>
        <v>20.874983099734102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" customFormat="1" ht="33" customHeight="1">
      <c r="A42" s="94"/>
      <c r="B42" s="99"/>
      <c r="C42" s="50" t="s">
        <v>4</v>
      </c>
      <c r="D42" s="37">
        <v>0</v>
      </c>
      <c r="E42" s="37">
        <v>0</v>
      </c>
      <c r="F42" s="71">
        <v>0</v>
      </c>
      <c r="G42" s="132">
        <v>0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" customFormat="1" ht="55.5" customHeight="1">
      <c r="A43" s="95"/>
      <c r="B43" s="99"/>
      <c r="C43" s="32" t="s">
        <v>10</v>
      </c>
      <c r="D43" s="36">
        <f>D40+D41+D42</f>
        <v>343780</v>
      </c>
      <c r="E43" s="36">
        <f>E40+E41+E42</f>
        <v>443780</v>
      </c>
      <c r="F43" s="73">
        <f>F40+F41+F42</f>
        <v>92639</v>
      </c>
      <c r="G43" s="132">
        <f t="shared" si="2"/>
        <v>20.874983099734102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1" customFormat="1" ht="21" customHeight="1">
      <c r="A44" s="93" t="s">
        <v>45</v>
      </c>
      <c r="B44" s="99" t="s">
        <v>42</v>
      </c>
      <c r="C44" s="50" t="s">
        <v>2</v>
      </c>
      <c r="D44" s="37">
        <v>0</v>
      </c>
      <c r="E44" s="37">
        <v>0</v>
      </c>
      <c r="F44" s="71">
        <v>0</v>
      </c>
      <c r="G44" s="132">
        <v>0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1" customFormat="1" ht="21" customHeight="1">
      <c r="A45" s="94"/>
      <c r="B45" s="99"/>
      <c r="C45" s="50" t="s">
        <v>3</v>
      </c>
      <c r="D45" s="42">
        <v>2318227</v>
      </c>
      <c r="E45" s="42">
        <v>2318227</v>
      </c>
      <c r="F45" s="74">
        <v>484800</v>
      </c>
      <c r="G45" s="132">
        <f t="shared" si="2"/>
        <v>20.912533587090479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1" customFormat="1" ht="31.5">
      <c r="A46" s="94"/>
      <c r="B46" s="99"/>
      <c r="C46" s="50" t="s">
        <v>4</v>
      </c>
      <c r="D46" s="37">
        <v>0</v>
      </c>
      <c r="E46" s="37">
        <v>0</v>
      </c>
      <c r="F46" s="71">
        <v>0</v>
      </c>
      <c r="G46" s="132">
        <v>0</v>
      </c>
      <c r="H46" s="3"/>
      <c r="I46" s="3"/>
      <c r="J46" s="3"/>
      <c r="K46" s="3"/>
      <c r="L46" s="3" t="s">
        <v>39</v>
      </c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s="1" customFormat="1" ht="31.5" customHeight="1">
      <c r="A47" s="95"/>
      <c r="B47" s="99"/>
      <c r="C47" s="133" t="s">
        <v>10</v>
      </c>
      <c r="D47" s="36">
        <f>D44+D45+D46</f>
        <v>2318227</v>
      </c>
      <c r="E47" s="36">
        <f>E44+E45+E46</f>
        <v>2318227</v>
      </c>
      <c r="F47" s="73">
        <f>F44+F45+F46</f>
        <v>484800</v>
      </c>
      <c r="G47" s="132">
        <f t="shared" si="2"/>
        <v>20.912533587090479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" customFormat="1" ht="20.25" customHeight="1">
      <c r="A48" s="93" t="s">
        <v>33</v>
      </c>
      <c r="B48" s="99" t="s">
        <v>34</v>
      </c>
      <c r="C48" s="50" t="s">
        <v>2</v>
      </c>
      <c r="D48" s="37">
        <v>0</v>
      </c>
      <c r="E48" s="37">
        <v>0</v>
      </c>
      <c r="F48" s="71">
        <v>0</v>
      </c>
      <c r="G48" s="132">
        <v>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" customFormat="1" ht="24.75" customHeight="1">
      <c r="A49" s="94"/>
      <c r="B49" s="99"/>
      <c r="C49" s="50" t="s">
        <v>3</v>
      </c>
      <c r="D49" s="43">
        <v>2664868</v>
      </c>
      <c r="E49" s="43">
        <v>2664868</v>
      </c>
      <c r="F49" s="74">
        <v>442887.72</v>
      </c>
      <c r="G49" s="132">
        <f t="shared" si="2"/>
        <v>16.619499352313134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1" customFormat="1" ht="31.5" customHeight="1">
      <c r="A50" s="94"/>
      <c r="B50" s="99"/>
      <c r="C50" s="50" t="s">
        <v>4</v>
      </c>
      <c r="D50" s="37">
        <v>0</v>
      </c>
      <c r="E50" s="37">
        <v>0</v>
      </c>
      <c r="F50" s="71">
        <v>0</v>
      </c>
      <c r="G50" s="132">
        <v>0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s="1" customFormat="1" ht="34.5" customHeight="1">
      <c r="A51" s="95"/>
      <c r="B51" s="99"/>
      <c r="C51" s="32" t="s">
        <v>10</v>
      </c>
      <c r="D51" s="36">
        <f>D48+D49+D50</f>
        <v>2664868</v>
      </c>
      <c r="E51" s="36">
        <f>E48+E49+E50</f>
        <v>2664868</v>
      </c>
      <c r="F51" s="73">
        <f>F48+F49+F50</f>
        <v>442887.72</v>
      </c>
      <c r="G51" s="132">
        <f t="shared" si="2"/>
        <v>16.619499352313134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s="1" customFormat="1" ht="24.75" customHeight="1">
      <c r="A52" s="90" t="s">
        <v>41</v>
      </c>
      <c r="B52" s="117" t="s">
        <v>11</v>
      </c>
      <c r="C52" s="50" t="s">
        <v>2</v>
      </c>
      <c r="D52" s="37">
        <v>0</v>
      </c>
      <c r="E52" s="37">
        <v>0</v>
      </c>
      <c r="F52" s="71">
        <v>0</v>
      </c>
      <c r="G52" s="132"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s="1" customFormat="1" ht="24.75" customHeight="1">
      <c r="A53" s="91"/>
      <c r="B53" s="117"/>
      <c r="C53" s="50" t="s">
        <v>3</v>
      </c>
      <c r="D53" s="37">
        <v>0</v>
      </c>
      <c r="E53" s="37">
        <v>0</v>
      </c>
      <c r="F53" s="71">
        <v>0</v>
      </c>
      <c r="G53" s="132">
        <v>0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s="1" customFormat="1" ht="29.25" customHeight="1">
      <c r="A54" s="91"/>
      <c r="B54" s="117"/>
      <c r="C54" s="50" t="s">
        <v>4</v>
      </c>
      <c r="D54" s="37">
        <v>0</v>
      </c>
      <c r="E54" s="37">
        <v>0</v>
      </c>
      <c r="F54" s="71">
        <v>0</v>
      </c>
      <c r="G54" s="132">
        <v>0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s="1" customFormat="1" ht="28.5" customHeight="1">
      <c r="A55" s="92"/>
      <c r="B55" s="117"/>
      <c r="C55" s="32" t="s">
        <v>10</v>
      </c>
      <c r="D55" s="36">
        <f>D52+D53+D54</f>
        <v>0</v>
      </c>
      <c r="E55" s="36">
        <f>E52+E53+E54</f>
        <v>0</v>
      </c>
      <c r="F55" s="73">
        <f t="shared" ref="F55" si="5">F52+F53+F54</f>
        <v>0</v>
      </c>
      <c r="G55" s="132">
        <v>0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31.5" customHeight="1">
      <c r="A56" s="96" t="s">
        <v>68</v>
      </c>
      <c r="B56" s="104"/>
      <c r="C56" s="58" t="s">
        <v>50</v>
      </c>
      <c r="D56" s="48">
        <f>D60+D64+D68+D72+D76</f>
        <v>35545</v>
      </c>
      <c r="E56" s="48">
        <f t="shared" ref="E56:F56" si="6">E60+E64+E68+E72+E76</f>
        <v>0</v>
      </c>
      <c r="F56" s="75">
        <f t="shared" si="6"/>
        <v>0</v>
      </c>
      <c r="G56" s="132">
        <v>0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s="1" customFormat="1" ht="25.5" customHeight="1">
      <c r="A57" s="97"/>
      <c r="B57" s="105"/>
      <c r="C57" s="58" t="s">
        <v>3</v>
      </c>
      <c r="D57" s="48">
        <f>D61+D65+D69+D73+D77</f>
        <v>160000</v>
      </c>
      <c r="E57" s="48">
        <f t="shared" ref="E57:F57" si="7">E61+E65+E69+E73+E77</f>
        <v>217100</v>
      </c>
      <c r="F57" s="75">
        <f t="shared" si="7"/>
        <v>72490.399999999994</v>
      </c>
      <c r="G57" s="132">
        <f t="shared" si="2"/>
        <v>33.390327038231227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s="1" customFormat="1" ht="30" customHeight="1">
      <c r="A58" s="97"/>
      <c r="B58" s="105"/>
      <c r="C58" s="58" t="s">
        <v>4</v>
      </c>
      <c r="D58" s="48">
        <f>D62+D66+D70+D74</f>
        <v>0</v>
      </c>
      <c r="E58" s="48">
        <f t="shared" ref="E58:F58" si="8">E62+E66+E70+E74</f>
        <v>0</v>
      </c>
      <c r="F58" s="75">
        <f t="shared" si="8"/>
        <v>0</v>
      </c>
      <c r="G58" s="132">
        <v>0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s="1" customFormat="1" ht="28.5" customHeight="1">
      <c r="A59" s="97"/>
      <c r="B59" s="106"/>
      <c r="C59" s="13" t="s">
        <v>6</v>
      </c>
      <c r="D59" s="48">
        <f>D56+D57+D58</f>
        <v>195545</v>
      </c>
      <c r="E59" s="48">
        <f>E56+E57+E58</f>
        <v>217100</v>
      </c>
      <c r="F59" s="75">
        <f>F56+F57+F58</f>
        <v>72490.399999999994</v>
      </c>
      <c r="G59" s="132">
        <f t="shared" si="2"/>
        <v>33.390327038231227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1" customFormat="1" ht="30.75" customHeight="1">
      <c r="A60" s="93" t="s">
        <v>65</v>
      </c>
      <c r="B60" s="104" t="s">
        <v>11</v>
      </c>
      <c r="C60" s="59" t="s">
        <v>50</v>
      </c>
      <c r="D60" s="46">
        <v>0</v>
      </c>
      <c r="E60" s="46">
        <v>0</v>
      </c>
      <c r="F60" s="76">
        <v>0</v>
      </c>
      <c r="G60" s="132">
        <v>0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s="1" customFormat="1" ht="20.25" customHeight="1">
      <c r="A61" s="94"/>
      <c r="B61" s="105"/>
      <c r="C61" s="59" t="s">
        <v>3</v>
      </c>
      <c r="D61" s="46">
        <v>0</v>
      </c>
      <c r="E61" s="46">
        <v>10000</v>
      </c>
      <c r="F61" s="76">
        <v>0</v>
      </c>
      <c r="G61" s="132">
        <f t="shared" si="2"/>
        <v>0</v>
      </c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s="1" customFormat="1" ht="30.75" customHeight="1">
      <c r="A62" s="94"/>
      <c r="B62" s="105"/>
      <c r="C62" s="59" t="s">
        <v>4</v>
      </c>
      <c r="D62" s="46">
        <v>0</v>
      </c>
      <c r="E62" s="46">
        <v>0</v>
      </c>
      <c r="F62" s="76">
        <v>0</v>
      </c>
      <c r="G62" s="132">
        <v>0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s="1" customFormat="1" ht="28.5" customHeight="1">
      <c r="A63" s="95"/>
      <c r="B63" s="106"/>
      <c r="C63" s="15" t="s">
        <v>6</v>
      </c>
      <c r="D63" s="39">
        <f>D60+D61+D62</f>
        <v>0</v>
      </c>
      <c r="E63" s="39">
        <f>E60+E61+E62</f>
        <v>10000</v>
      </c>
      <c r="F63" s="77">
        <f t="shared" ref="F63" si="9">F60+F61+F62</f>
        <v>0</v>
      </c>
      <c r="G63" s="132">
        <f t="shared" si="2"/>
        <v>0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s="1" customFormat="1" ht="28.5" customHeight="1">
      <c r="A64" s="93" t="s">
        <v>58</v>
      </c>
      <c r="B64" s="104" t="s">
        <v>11</v>
      </c>
      <c r="C64" s="59" t="s">
        <v>50</v>
      </c>
      <c r="D64" s="46">
        <v>0</v>
      </c>
      <c r="E64" s="46">
        <v>0</v>
      </c>
      <c r="F64" s="76">
        <v>0</v>
      </c>
      <c r="G64" s="132">
        <v>0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s="1" customFormat="1" ht="23.25" customHeight="1">
      <c r="A65" s="94"/>
      <c r="B65" s="105"/>
      <c r="C65" s="59" t="s">
        <v>3</v>
      </c>
      <c r="D65" s="46">
        <v>160000</v>
      </c>
      <c r="E65" s="46">
        <v>160000</v>
      </c>
      <c r="F65" s="76">
        <v>72490.399999999994</v>
      </c>
      <c r="G65" s="132">
        <f t="shared" si="2"/>
        <v>45.306499999999993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s="1" customFormat="1" ht="30" customHeight="1">
      <c r="A66" s="94"/>
      <c r="B66" s="105"/>
      <c r="C66" s="59" t="s">
        <v>4</v>
      </c>
      <c r="D66" s="46">
        <v>0</v>
      </c>
      <c r="E66" s="46">
        <v>0</v>
      </c>
      <c r="F66" s="76">
        <v>0</v>
      </c>
      <c r="G66" s="132">
        <v>0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s="1" customFormat="1" ht="28.5" customHeight="1">
      <c r="A67" s="95"/>
      <c r="B67" s="106"/>
      <c r="C67" s="15" t="s">
        <v>6</v>
      </c>
      <c r="D67" s="39">
        <f>D64+D65+D66</f>
        <v>160000</v>
      </c>
      <c r="E67" s="39">
        <f>E64+E65+E66</f>
        <v>160000</v>
      </c>
      <c r="F67" s="77">
        <f t="shared" ref="F67" si="10">F64+F65+F66</f>
        <v>72490.399999999994</v>
      </c>
      <c r="G67" s="132">
        <f t="shared" si="2"/>
        <v>45.306499999999993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s="1" customFormat="1" ht="31.5" customHeight="1">
      <c r="A68" s="93" t="s">
        <v>57</v>
      </c>
      <c r="B68" s="104" t="s">
        <v>11</v>
      </c>
      <c r="C68" s="59" t="s">
        <v>50</v>
      </c>
      <c r="D68" s="46">
        <v>35545</v>
      </c>
      <c r="E68" s="46">
        <v>0</v>
      </c>
      <c r="F68" s="76">
        <v>0</v>
      </c>
      <c r="G68" s="132">
        <v>0</v>
      </c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s="1" customFormat="1" ht="28.5" customHeight="1">
      <c r="A69" s="94"/>
      <c r="B69" s="105"/>
      <c r="C69" s="59" t="s">
        <v>3</v>
      </c>
      <c r="D69" s="46">
        <v>0</v>
      </c>
      <c r="E69" s="46">
        <v>37100</v>
      </c>
      <c r="F69" s="76">
        <v>0</v>
      </c>
      <c r="G69" s="132">
        <f t="shared" si="2"/>
        <v>0</v>
      </c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s="1" customFormat="1" ht="30.75" customHeight="1">
      <c r="A70" s="94"/>
      <c r="B70" s="105"/>
      <c r="C70" s="59" t="s">
        <v>4</v>
      </c>
      <c r="D70" s="46">
        <v>0</v>
      </c>
      <c r="E70" s="46">
        <v>0</v>
      </c>
      <c r="F70" s="76">
        <v>0</v>
      </c>
      <c r="G70" s="132">
        <v>0</v>
      </c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s="1" customFormat="1" ht="51.75" customHeight="1">
      <c r="A71" s="95"/>
      <c r="B71" s="106"/>
      <c r="C71" s="15" t="s">
        <v>6</v>
      </c>
      <c r="D71" s="39">
        <f>D68+D69+D70</f>
        <v>35545</v>
      </c>
      <c r="E71" s="39">
        <f>E68+E69+E70</f>
        <v>37100</v>
      </c>
      <c r="F71" s="77">
        <f>F68+F69+F70</f>
        <v>0</v>
      </c>
      <c r="G71" s="132">
        <f t="shared" si="2"/>
        <v>0</v>
      </c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</row>
    <row r="72" spans="1:36" s="1" customFormat="1" ht="30" customHeight="1">
      <c r="A72" s="93" t="s">
        <v>64</v>
      </c>
      <c r="B72" s="104" t="s">
        <v>11</v>
      </c>
      <c r="C72" s="59" t="s">
        <v>50</v>
      </c>
      <c r="D72" s="46">
        <v>0</v>
      </c>
      <c r="E72" s="46">
        <v>0</v>
      </c>
      <c r="F72" s="76">
        <v>0</v>
      </c>
      <c r="G72" s="132">
        <v>0</v>
      </c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</row>
    <row r="73" spans="1:36" s="1" customFormat="1" ht="28.5" customHeight="1">
      <c r="A73" s="94"/>
      <c r="B73" s="105"/>
      <c r="C73" s="59" t="s">
        <v>3</v>
      </c>
      <c r="D73" s="46">
        <v>0</v>
      </c>
      <c r="E73" s="46">
        <v>10000</v>
      </c>
      <c r="F73" s="76">
        <v>0</v>
      </c>
      <c r="G73" s="132">
        <f t="shared" ref="G73:G136" si="11">F73/E73*100</f>
        <v>0</v>
      </c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</row>
    <row r="74" spans="1:36" s="1" customFormat="1" ht="30" customHeight="1">
      <c r="A74" s="94"/>
      <c r="B74" s="105"/>
      <c r="C74" s="59" t="s">
        <v>4</v>
      </c>
      <c r="D74" s="46">
        <v>0</v>
      </c>
      <c r="E74" s="46">
        <v>0</v>
      </c>
      <c r="F74" s="76">
        <v>0</v>
      </c>
      <c r="G74" s="132">
        <v>0</v>
      </c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</row>
    <row r="75" spans="1:36" s="1" customFormat="1" ht="28.5" customHeight="1">
      <c r="A75" s="95"/>
      <c r="B75" s="106"/>
      <c r="C75" s="15" t="s">
        <v>6</v>
      </c>
      <c r="D75" s="39">
        <f>D72+D73+D74</f>
        <v>0</v>
      </c>
      <c r="E75" s="39">
        <f>E72+E73+E74</f>
        <v>10000</v>
      </c>
      <c r="F75" s="77">
        <f t="shared" ref="F75" si="12">F72+F73+F74</f>
        <v>0</v>
      </c>
      <c r="G75" s="132">
        <f t="shared" si="11"/>
        <v>0</v>
      </c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</row>
    <row r="76" spans="1:36" s="1" customFormat="1" ht="31.5" customHeight="1">
      <c r="A76" s="93" t="s">
        <v>69</v>
      </c>
      <c r="B76" s="104" t="s">
        <v>11</v>
      </c>
      <c r="C76" s="59" t="s">
        <v>50</v>
      </c>
      <c r="D76" s="46">
        <v>0</v>
      </c>
      <c r="E76" s="46">
        <v>0</v>
      </c>
      <c r="F76" s="76">
        <v>0</v>
      </c>
      <c r="G76" s="132">
        <v>0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</row>
    <row r="77" spans="1:36" s="1" customFormat="1" ht="21.75" customHeight="1">
      <c r="A77" s="94"/>
      <c r="B77" s="105"/>
      <c r="C77" s="59" t="s">
        <v>3</v>
      </c>
      <c r="D77" s="46">
        <v>0</v>
      </c>
      <c r="E77" s="46">
        <v>0</v>
      </c>
      <c r="F77" s="76">
        <v>0</v>
      </c>
      <c r="G77" s="132">
        <v>0</v>
      </c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 s="1" customFormat="1" ht="31.5" customHeight="1">
      <c r="A78" s="94"/>
      <c r="B78" s="105"/>
      <c r="C78" s="59" t="s">
        <v>4</v>
      </c>
      <c r="D78" s="46">
        <v>0</v>
      </c>
      <c r="E78" s="46">
        <v>0</v>
      </c>
      <c r="F78" s="76">
        <v>0</v>
      </c>
      <c r="G78" s="132">
        <v>0</v>
      </c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 s="1" customFormat="1" ht="28.5" customHeight="1">
      <c r="A79" s="95"/>
      <c r="B79" s="106"/>
      <c r="C79" s="15" t="s">
        <v>6</v>
      </c>
      <c r="D79" s="39">
        <f>D76+D77+D78</f>
        <v>0</v>
      </c>
      <c r="E79" s="39">
        <f>E76+E77+E78</f>
        <v>0</v>
      </c>
      <c r="F79" s="77">
        <f t="shared" ref="F79" si="13">F76+F77+F78</f>
        <v>0</v>
      </c>
      <c r="G79" s="132">
        <v>0</v>
      </c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s="1" customFormat="1" ht="25.5" customHeight="1">
      <c r="A80" s="100" t="s">
        <v>87</v>
      </c>
      <c r="B80" s="103" t="s">
        <v>11</v>
      </c>
      <c r="C80" s="11" t="s">
        <v>2</v>
      </c>
      <c r="D80" s="44">
        <f>D88+D92+D84</f>
        <v>8124089</v>
      </c>
      <c r="E80" s="44">
        <f t="shared" ref="E80:F80" si="14">E88+E92+E84</f>
        <v>12571585.619999999</v>
      </c>
      <c r="F80" s="69">
        <f t="shared" si="14"/>
        <v>0</v>
      </c>
      <c r="G80" s="132">
        <f t="shared" si="11"/>
        <v>0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s="1" customFormat="1" ht="21.75" customHeight="1">
      <c r="A81" s="101"/>
      <c r="B81" s="103"/>
      <c r="C81" s="11" t="s">
        <v>3</v>
      </c>
      <c r="D81" s="44">
        <f>D89+D93+D85</f>
        <v>2636558.87</v>
      </c>
      <c r="E81" s="44">
        <f t="shared" ref="E81:F81" si="15">E89+E93+E85</f>
        <v>3320441.63</v>
      </c>
      <c r="F81" s="69">
        <f t="shared" si="15"/>
        <v>270000</v>
      </c>
      <c r="G81" s="132">
        <f t="shared" si="11"/>
        <v>8.1314484663896955</v>
      </c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s="1" customFormat="1" ht="33.75" customHeight="1">
      <c r="A82" s="101"/>
      <c r="B82" s="103"/>
      <c r="C82" s="11" t="s">
        <v>4</v>
      </c>
      <c r="D82" s="44">
        <f>D90+D94+D86</f>
        <v>0</v>
      </c>
      <c r="E82" s="44">
        <f t="shared" ref="E82:F82" si="16">E90+E94+E86</f>
        <v>0</v>
      </c>
      <c r="F82" s="69">
        <f t="shared" si="16"/>
        <v>0</v>
      </c>
      <c r="G82" s="132">
        <v>0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s="1" customFormat="1" ht="33.75" customHeight="1">
      <c r="A83" s="102"/>
      <c r="B83" s="103"/>
      <c r="C83" s="13" t="s">
        <v>6</v>
      </c>
      <c r="D83" s="35">
        <f>D80+D81+D82</f>
        <v>10760647.870000001</v>
      </c>
      <c r="E83" s="35">
        <f>E80+E81+E82</f>
        <v>15892027.25</v>
      </c>
      <c r="F83" s="70">
        <f>F80+F81+F82</f>
        <v>270000</v>
      </c>
      <c r="G83" s="132">
        <f t="shared" si="11"/>
        <v>1.6989651210168921</v>
      </c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s="1" customFormat="1" ht="22.5" customHeight="1">
      <c r="A84" s="93" t="s">
        <v>80</v>
      </c>
      <c r="B84" s="99" t="s">
        <v>11</v>
      </c>
      <c r="C84" s="59" t="s">
        <v>2</v>
      </c>
      <c r="D84" s="34">
        <v>0</v>
      </c>
      <c r="E84" s="34">
        <v>0</v>
      </c>
      <c r="F84" s="78">
        <v>0</v>
      </c>
      <c r="G84" s="132">
        <v>0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s="1" customFormat="1" ht="23.25" customHeight="1">
      <c r="A85" s="94"/>
      <c r="B85" s="99"/>
      <c r="C85" s="59" t="s">
        <v>3</v>
      </c>
      <c r="D85" s="43">
        <v>0</v>
      </c>
      <c r="E85" s="43">
        <v>0</v>
      </c>
      <c r="F85" s="78">
        <v>0</v>
      </c>
      <c r="G85" s="132">
        <v>0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s="1" customFormat="1" ht="33.75" customHeight="1">
      <c r="A86" s="94"/>
      <c r="B86" s="99"/>
      <c r="C86" s="59" t="s">
        <v>4</v>
      </c>
      <c r="D86" s="37">
        <v>0</v>
      </c>
      <c r="E86" s="37">
        <v>0</v>
      </c>
      <c r="F86" s="71">
        <v>0</v>
      </c>
      <c r="G86" s="132">
        <v>0</v>
      </c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s="1" customFormat="1" ht="33.75" customHeight="1">
      <c r="A87" s="95"/>
      <c r="B87" s="99"/>
      <c r="C87" s="4" t="s">
        <v>6</v>
      </c>
      <c r="D87" s="36">
        <f>D84+D85+D86</f>
        <v>0</v>
      </c>
      <c r="E87" s="36">
        <f>E84+E85+E86</f>
        <v>0</v>
      </c>
      <c r="F87" s="73">
        <f>F84+F85+F86</f>
        <v>0</v>
      </c>
      <c r="G87" s="132">
        <v>0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s="1" customFormat="1" ht="20.25" customHeight="1">
      <c r="A88" s="93" t="s">
        <v>17</v>
      </c>
      <c r="B88" s="99" t="s">
        <v>11</v>
      </c>
      <c r="C88" s="5" t="s">
        <v>2</v>
      </c>
      <c r="D88" s="34">
        <v>0</v>
      </c>
      <c r="E88" s="34">
        <v>0</v>
      </c>
      <c r="F88" s="78">
        <v>0</v>
      </c>
      <c r="G88" s="132">
        <v>0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s="1" customFormat="1" ht="22.5" customHeight="1">
      <c r="A89" s="94"/>
      <c r="B89" s="99"/>
      <c r="C89" s="5" t="s">
        <v>3</v>
      </c>
      <c r="D89" s="43">
        <v>2118000</v>
      </c>
      <c r="E89" s="43">
        <v>2518000</v>
      </c>
      <c r="F89" s="78">
        <v>270000</v>
      </c>
      <c r="G89" s="132">
        <f t="shared" si="11"/>
        <v>10.722795869737887</v>
      </c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s="1" customFormat="1" ht="33" customHeight="1">
      <c r="A90" s="94"/>
      <c r="B90" s="99"/>
      <c r="C90" s="5" t="s">
        <v>4</v>
      </c>
      <c r="D90" s="37">
        <v>0</v>
      </c>
      <c r="E90" s="37">
        <v>0</v>
      </c>
      <c r="F90" s="71">
        <v>0</v>
      </c>
      <c r="G90" s="132">
        <v>0</v>
      </c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s="1" customFormat="1" ht="30" customHeight="1">
      <c r="A91" s="95"/>
      <c r="B91" s="99"/>
      <c r="C91" s="4" t="s">
        <v>6</v>
      </c>
      <c r="D91" s="36">
        <f>D88+D89+D90</f>
        <v>2118000</v>
      </c>
      <c r="E91" s="36">
        <f>E88+E89+E90</f>
        <v>2518000</v>
      </c>
      <c r="F91" s="73">
        <f>F88+F89+F90</f>
        <v>270000</v>
      </c>
      <c r="G91" s="132">
        <f t="shared" si="11"/>
        <v>10.722795869737887</v>
      </c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s="1" customFormat="1" ht="22.5" customHeight="1">
      <c r="A92" s="93" t="s">
        <v>79</v>
      </c>
      <c r="B92" s="93" t="s">
        <v>11</v>
      </c>
      <c r="C92" s="27" t="s">
        <v>2</v>
      </c>
      <c r="D92" s="37">
        <v>8124089</v>
      </c>
      <c r="E92" s="37">
        <v>12571585.619999999</v>
      </c>
      <c r="F92" s="78">
        <v>0</v>
      </c>
      <c r="G92" s="132">
        <f t="shared" si="11"/>
        <v>0</v>
      </c>
      <c r="H92" s="3"/>
      <c r="I92" s="3"/>
      <c r="J92" s="3"/>
      <c r="K92" s="49"/>
      <c r="L92" s="57"/>
      <c r="M92" s="57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s="1" customFormat="1" ht="23.25" customHeight="1">
      <c r="A93" s="94"/>
      <c r="B93" s="94"/>
      <c r="C93" s="27" t="s">
        <v>3</v>
      </c>
      <c r="D93" s="37">
        <v>518558.87</v>
      </c>
      <c r="E93" s="37">
        <v>802441.63</v>
      </c>
      <c r="F93" s="71">
        <v>0</v>
      </c>
      <c r="G93" s="132">
        <f t="shared" si="11"/>
        <v>0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s="1" customFormat="1" ht="30.75" customHeight="1">
      <c r="A94" s="94"/>
      <c r="B94" s="94"/>
      <c r="C94" s="27" t="s">
        <v>4</v>
      </c>
      <c r="D94" s="37">
        <v>0</v>
      </c>
      <c r="E94" s="37">
        <v>0</v>
      </c>
      <c r="F94" s="71">
        <v>0</v>
      </c>
      <c r="G94" s="132">
        <v>0</v>
      </c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s="1" customFormat="1" ht="39" customHeight="1">
      <c r="A95" s="95"/>
      <c r="B95" s="95"/>
      <c r="C95" s="4" t="s">
        <v>6</v>
      </c>
      <c r="D95" s="36">
        <f>D92+D93+D94</f>
        <v>8642647.8699999992</v>
      </c>
      <c r="E95" s="36">
        <f>E92+E93+E94</f>
        <v>13374027.25</v>
      </c>
      <c r="F95" s="73">
        <f>F92+F93+F94</f>
        <v>0</v>
      </c>
      <c r="G95" s="132">
        <f t="shared" si="11"/>
        <v>0</v>
      </c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s="1" customFormat="1" ht="31.5" customHeight="1">
      <c r="A96" s="96" t="s">
        <v>49</v>
      </c>
      <c r="B96" s="104"/>
      <c r="C96" s="58" t="s">
        <v>50</v>
      </c>
      <c r="D96" s="48">
        <f>D100</f>
        <v>6282260.0599999996</v>
      </c>
      <c r="E96" s="48">
        <f t="shared" ref="E96:F96" si="17">E100</f>
        <v>7737220.0600000005</v>
      </c>
      <c r="F96" s="75">
        <f t="shared" si="17"/>
        <v>0</v>
      </c>
      <c r="G96" s="132">
        <f t="shared" si="11"/>
        <v>0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s="1" customFormat="1" ht="26.25" customHeight="1">
      <c r="A97" s="97"/>
      <c r="B97" s="105"/>
      <c r="C97" s="58" t="s">
        <v>3</v>
      </c>
      <c r="D97" s="48">
        <f>D101</f>
        <v>63457.17</v>
      </c>
      <c r="E97" s="48">
        <f t="shared" ref="E97:F97" si="18">E101</f>
        <v>78153.740000000005</v>
      </c>
      <c r="F97" s="75">
        <f t="shared" si="18"/>
        <v>0</v>
      </c>
      <c r="G97" s="132">
        <f t="shared" si="11"/>
        <v>0</v>
      </c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s="1" customFormat="1" ht="33" customHeight="1">
      <c r="A98" s="97"/>
      <c r="B98" s="105"/>
      <c r="C98" s="58" t="s">
        <v>4</v>
      </c>
      <c r="D98" s="48">
        <f>D102</f>
        <v>0</v>
      </c>
      <c r="E98" s="48">
        <f t="shared" ref="E98:F98" si="19">E102</f>
        <v>0</v>
      </c>
      <c r="F98" s="75">
        <f t="shared" si="19"/>
        <v>0</v>
      </c>
      <c r="G98" s="132">
        <v>0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s="1" customFormat="1" ht="26.25" customHeight="1">
      <c r="A99" s="97"/>
      <c r="B99" s="106"/>
      <c r="C99" s="13" t="s">
        <v>6</v>
      </c>
      <c r="D99" s="48">
        <f>SUM(D96:D98)</f>
        <v>6345717.2299999995</v>
      </c>
      <c r="E99" s="48">
        <f t="shared" ref="E99:F99" si="20">SUM(E96:E98)</f>
        <v>7815373.8000000007</v>
      </c>
      <c r="F99" s="75">
        <f t="shared" si="20"/>
        <v>0</v>
      </c>
      <c r="G99" s="132">
        <f t="shared" si="11"/>
        <v>0</v>
      </c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s="1" customFormat="1" ht="31.5" customHeight="1">
      <c r="A100" s="93" t="s">
        <v>70</v>
      </c>
      <c r="B100" s="104" t="s">
        <v>11</v>
      </c>
      <c r="C100" s="59" t="s">
        <v>50</v>
      </c>
      <c r="D100" s="46">
        <v>6282260.0599999996</v>
      </c>
      <c r="E100" s="46">
        <f>7599727.36+137492.7</f>
        <v>7737220.0600000005</v>
      </c>
      <c r="F100" s="76">
        <v>0</v>
      </c>
      <c r="G100" s="132">
        <f t="shared" si="11"/>
        <v>0</v>
      </c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s="1" customFormat="1" ht="26.25" customHeight="1">
      <c r="A101" s="94"/>
      <c r="B101" s="105"/>
      <c r="C101" s="59" t="s">
        <v>3</v>
      </c>
      <c r="D101" s="46">
        <v>63457.17</v>
      </c>
      <c r="E101" s="46">
        <f>76764.92+1388.82</f>
        <v>78153.740000000005</v>
      </c>
      <c r="F101" s="76">
        <v>0</v>
      </c>
      <c r="G101" s="132">
        <f t="shared" si="11"/>
        <v>0</v>
      </c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s="1" customFormat="1" ht="30.75" customHeight="1">
      <c r="A102" s="94"/>
      <c r="B102" s="105"/>
      <c r="C102" s="59" t="s">
        <v>4</v>
      </c>
      <c r="D102" s="46">
        <v>0</v>
      </c>
      <c r="E102" s="46">
        <v>0</v>
      </c>
      <c r="F102" s="76">
        <v>0</v>
      </c>
      <c r="G102" s="132">
        <v>0</v>
      </c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s="1" customFormat="1" ht="26.25" customHeight="1">
      <c r="A103" s="95"/>
      <c r="B103" s="106"/>
      <c r="C103" s="15" t="s">
        <v>6</v>
      </c>
      <c r="D103" s="39">
        <f>D100+D101+D102</f>
        <v>6345717.2299999995</v>
      </c>
      <c r="E103" s="39">
        <f t="shared" ref="E103:F103" si="21">E100+E101+E102</f>
        <v>7815373.8000000007</v>
      </c>
      <c r="F103" s="77">
        <f t="shared" si="21"/>
        <v>0</v>
      </c>
      <c r="G103" s="132">
        <f t="shared" si="11"/>
        <v>0</v>
      </c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s="12" customFormat="1" ht="22.5" customHeight="1">
      <c r="A104" s="118" t="s">
        <v>86</v>
      </c>
      <c r="B104" s="103" t="s">
        <v>11</v>
      </c>
      <c r="C104" s="11" t="s">
        <v>2</v>
      </c>
      <c r="D104" s="44">
        <f>D108+D112+D116+D120+D124+D132+D136+D128+D140</f>
        <v>837000</v>
      </c>
      <c r="E104" s="44">
        <f>E108+E112+E116+E120+E124+E132+E136+E128+E140</f>
        <v>9637000</v>
      </c>
      <c r="F104" s="69">
        <f t="shared" ref="F104" si="22">F108+F112+F116+F120+F124+F132+F136+F128</f>
        <v>0</v>
      </c>
      <c r="G104" s="132">
        <f t="shared" si="11"/>
        <v>0</v>
      </c>
    </row>
    <row r="105" spans="1:36" s="12" customFormat="1" ht="18" customHeight="1">
      <c r="A105" s="119"/>
      <c r="B105" s="103"/>
      <c r="C105" s="11" t="s">
        <v>3</v>
      </c>
      <c r="D105" s="44">
        <f>D109+D113+D117+D121+D125+D133+D137+D129+D141</f>
        <v>4530425.53</v>
      </c>
      <c r="E105" s="44">
        <f>E109+E113+E117+E121+E125+E133+E137+E129+E141</f>
        <v>4209243.0399999991</v>
      </c>
      <c r="F105" s="69">
        <f t="shared" ref="F105" si="23">F109+F113+F117+F121+F125+F133+F137+F129</f>
        <v>1454273.8</v>
      </c>
      <c r="G105" s="132">
        <f t="shared" si="11"/>
        <v>34.54953268747343</v>
      </c>
    </row>
    <row r="106" spans="1:36" s="12" customFormat="1" ht="33" customHeight="1">
      <c r="A106" s="119"/>
      <c r="B106" s="103"/>
      <c r="C106" s="11" t="s">
        <v>4</v>
      </c>
      <c r="D106" s="44">
        <f>D110+D118+D114+D122+D126+D134</f>
        <v>0</v>
      </c>
      <c r="E106" s="44">
        <f t="shared" ref="E106:F106" si="24">E110+E118+E114+E122+E126+E134</f>
        <v>0</v>
      </c>
      <c r="F106" s="69">
        <f t="shared" si="24"/>
        <v>0</v>
      </c>
      <c r="G106" s="132">
        <v>0</v>
      </c>
    </row>
    <row r="107" spans="1:36" s="12" customFormat="1" ht="29.25" customHeight="1">
      <c r="A107" s="120"/>
      <c r="B107" s="103"/>
      <c r="C107" s="13" t="s">
        <v>6</v>
      </c>
      <c r="D107" s="35">
        <f>D104+D105+D106</f>
        <v>5367425.53</v>
      </c>
      <c r="E107" s="35">
        <f>E104+E105+E106</f>
        <v>13846243.039999999</v>
      </c>
      <c r="F107" s="70">
        <f>F104+F105+F106</f>
        <v>1454273.8</v>
      </c>
      <c r="G107" s="132">
        <f t="shared" si="11"/>
        <v>10.503020897428939</v>
      </c>
    </row>
    <row r="108" spans="1:36" ht="18.75" customHeight="1">
      <c r="A108" s="93" t="s">
        <v>22</v>
      </c>
      <c r="B108" s="99" t="s">
        <v>11</v>
      </c>
      <c r="C108" s="5" t="s">
        <v>2</v>
      </c>
      <c r="D108" s="37">
        <v>0</v>
      </c>
      <c r="E108" s="37">
        <v>0</v>
      </c>
      <c r="F108" s="71">
        <v>0</v>
      </c>
      <c r="G108" s="132">
        <v>0</v>
      </c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21" customHeight="1">
      <c r="A109" s="94"/>
      <c r="B109" s="99"/>
      <c r="C109" s="5" t="s">
        <v>3</v>
      </c>
      <c r="D109" s="43">
        <v>2749600</v>
      </c>
      <c r="E109" s="43">
        <v>2522600</v>
      </c>
      <c r="F109" s="74">
        <v>859619.29</v>
      </c>
      <c r="G109" s="132">
        <f t="shared" si="11"/>
        <v>34.076718068659325</v>
      </c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29.25" customHeight="1">
      <c r="A110" s="94"/>
      <c r="B110" s="99"/>
      <c r="C110" s="5" t="s">
        <v>4</v>
      </c>
      <c r="D110" s="37">
        <v>0</v>
      </c>
      <c r="E110" s="37">
        <v>0</v>
      </c>
      <c r="F110" s="71">
        <v>0</v>
      </c>
      <c r="G110" s="132">
        <v>0</v>
      </c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29.25" customHeight="1">
      <c r="A111" s="95"/>
      <c r="B111" s="99"/>
      <c r="C111" s="4" t="s">
        <v>6</v>
      </c>
      <c r="D111" s="36">
        <f>D108+D109+D110</f>
        <v>2749600</v>
      </c>
      <c r="E111" s="36">
        <f>E108+E109+E110</f>
        <v>2522600</v>
      </c>
      <c r="F111" s="73">
        <f>F108+F109+F110</f>
        <v>859619.29</v>
      </c>
      <c r="G111" s="132">
        <f t="shared" si="11"/>
        <v>34.076718068659325</v>
      </c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21" customHeight="1">
      <c r="A112" s="90" t="s">
        <v>23</v>
      </c>
      <c r="B112" s="99" t="s">
        <v>11</v>
      </c>
      <c r="C112" s="5" t="s">
        <v>2</v>
      </c>
      <c r="D112" s="37">
        <v>0</v>
      </c>
      <c r="E112" s="37">
        <v>0</v>
      </c>
      <c r="F112" s="71">
        <v>0</v>
      </c>
      <c r="G112" s="132">
        <v>0</v>
      </c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23.25" customHeight="1">
      <c r="A113" s="91"/>
      <c r="B113" s="99"/>
      <c r="C113" s="5" t="s">
        <v>3</v>
      </c>
      <c r="D113" s="43">
        <v>295400</v>
      </c>
      <c r="E113" s="43">
        <v>295400</v>
      </c>
      <c r="F113" s="74">
        <v>132554.82999999999</v>
      </c>
      <c r="G113" s="132">
        <f t="shared" si="11"/>
        <v>44.872995937711572</v>
      </c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33" customHeight="1">
      <c r="A114" s="91"/>
      <c r="B114" s="99"/>
      <c r="C114" s="5" t="s">
        <v>4</v>
      </c>
      <c r="D114" s="37">
        <v>0</v>
      </c>
      <c r="E114" s="37">
        <v>0</v>
      </c>
      <c r="F114" s="71">
        <v>0</v>
      </c>
      <c r="G114" s="132">
        <v>0</v>
      </c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29.25" customHeight="1">
      <c r="A115" s="92"/>
      <c r="B115" s="99"/>
      <c r="C115" s="4" t="s">
        <v>6</v>
      </c>
      <c r="D115" s="36">
        <f>D112+D113+D114</f>
        <v>295400</v>
      </c>
      <c r="E115" s="36">
        <f>E112+E113+E114</f>
        <v>295400</v>
      </c>
      <c r="F115" s="73">
        <f>F112+F113+F114</f>
        <v>132554.82999999999</v>
      </c>
      <c r="G115" s="132">
        <f t="shared" si="11"/>
        <v>44.872995937711572</v>
      </c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20.25" customHeight="1">
      <c r="A116" s="93" t="s">
        <v>82</v>
      </c>
      <c r="B116" s="99" t="s">
        <v>11</v>
      </c>
      <c r="C116" s="5" t="s">
        <v>2</v>
      </c>
      <c r="D116" s="37">
        <v>0</v>
      </c>
      <c r="E116" s="37">
        <v>0</v>
      </c>
      <c r="F116" s="71">
        <v>0</v>
      </c>
      <c r="G116" s="132">
        <v>0</v>
      </c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20.25" customHeight="1">
      <c r="A117" s="94"/>
      <c r="B117" s="99"/>
      <c r="C117" s="5" t="s">
        <v>3</v>
      </c>
      <c r="D117" s="43">
        <v>200000</v>
      </c>
      <c r="E117" s="43">
        <v>119647.51</v>
      </c>
      <c r="F117" s="74">
        <v>44330</v>
      </c>
      <c r="G117" s="132">
        <f t="shared" si="11"/>
        <v>37.050499421174749</v>
      </c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32.25" customHeight="1">
      <c r="A118" s="94"/>
      <c r="B118" s="99"/>
      <c r="C118" s="5" t="s">
        <v>4</v>
      </c>
      <c r="D118" s="37">
        <v>0</v>
      </c>
      <c r="E118" s="37">
        <v>0</v>
      </c>
      <c r="F118" s="71">
        <v>0</v>
      </c>
      <c r="G118" s="132">
        <v>0</v>
      </c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29.25" customHeight="1">
      <c r="A119" s="95"/>
      <c r="B119" s="99"/>
      <c r="C119" s="4" t="s">
        <v>6</v>
      </c>
      <c r="D119" s="36">
        <f>D116+D117+D118</f>
        <v>200000</v>
      </c>
      <c r="E119" s="36">
        <f>E116+E117+E118</f>
        <v>119647.51</v>
      </c>
      <c r="F119" s="73">
        <f>F116+F117+F118</f>
        <v>44330</v>
      </c>
      <c r="G119" s="132">
        <f t="shared" si="11"/>
        <v>37.050499421174749</v>
      </c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23.25" customHeight="1">
      <c r="A120" s="90" t="s">
        <v>40</v>
      </c>
      <c r="B120" s="99" t="s">
        <v>11</v>
      </c>
      <c r="C120" s="5" t="s">
        <v>2</v>
      </c>
      <c r="D120" s="37">
        <v>0</v>
      </c>
      <c r="E120" s="37">
        <v>0</v>
      </c>
      <c r="F120" s="71">
        <v>0</v>
      </c>
      <c r="G120" s="132">
        <v>0</v>
      </c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21.75" customHeight="1">
      <c r="A121" s="91"/>
      <c r="B121" s="99"/>
      <c r="C121" s="5" t="s">
        <v>3</v>
      </c>
      <c r="D121" s="43">
        <v>0</v>
      </c>
      <c r="E121" s="43">
        <v>162000</v>
      </c>
      <c r="F121" s="74">
        <v>114430.68</v>
      </c>
      <c r="G121" s="132">
        <f t="shared" si="11"/>
        <v>70.636222222222216</v>
      </c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30" customHeight="1">
      <c r="A122" s="91"/>
      <c r="B122" s="99"/>
      <c r="C122" s="5" t="s">
        <v>4</v>
      </c>
      <c r="D122" s="37">
        <v>0</v>
      </c>
      <c r="E122" s="37">
        <v>0</v>
      </c>
      <c r="F122" s="71">
        <v>0</v>
      </c>
      <c r="G122" s="132">
        <v>0</v>
      </c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29.25" customHeight="1">
      <c r="A123" s="92"/>
      <c r="B123" s="99"/>
      <c r="C123" s="4" t="s">
        <v>6</v>
      </c>
      <c r="D123" s="36">
        <f>D120+D121+D122</f>
        <v>0</v>
      </c>
      <c r="E123" s="36">
        <f>E120+E121+E122</f>
        <v>162000</v>
      </c>
      <c r="F123" s="73">
        <f>F120+F121+F122</f>
        <v>114430.68</v>
      </c>
      <c r="G123" s="132">
        <f t="shared" si="11"/>
        <v>70.636222222222216</v>
      </c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24" customHeight="1">
      <c r="A124" s="114" t="s">
        <v>59</v>
      </c>
      <c r="B124" s="99" t="s">
        <v>43</v>
      </c>
      <c r="C124" s="5" t="s">
        <v>2</v>
      </c>
      <c r="D124" s="37">
        <v>0</v>
      </c>
      <c r="E124" s="37">
        <v>0</v>
      </c>
      <c r="F124" s="71">
        <v>0</v>
      </c>
      <c r="G124" s="132">
        <v>0</v>
      </c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21.75" customHeight="1">
      <c r="A125" s="115"/>
      <c r="B125" s="99"/>
      <c r="C125" s="5" t="s">
        <v>3</v>
      </c>
      <c r="D125" s="42">
        <v>1150000</v>
      </c>
      <c r="E125" s="43">
        <v>958330</v>
      </c>
      <c r="F125" s="74">
        <v>287499</v>
      </c>
      <c r="G125" s="132">
        <f t="shared" si="11"/>
        <v>30</v>
      </c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</row>
    <row r="126" spans="1:36" ht="30" customHeight="1">
      <c r="A126" s="115"/>
      <c r="B126" s="99"/>
      <c r="C126" s="5" t="s">
        <v>4</v>
      </c>
      <c r="D126" s="37">
        <v>0</v>
      </c>
      <c r="E126" s="37">
        <v>0</v>
      </c>
      <c r="F126" s="71">
        <v>0</v>
      </c>
      <c r="G126" s="132">
        <v>0</v>
      </c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</row>
    <row r="127" spans="1:36" ht="29.25" customHeight="1">
      <c r="A127" s="116"/>
      <c r="B127" s="99"/>
      <c r="C127" s="4" t="s">
        <v>6</v>
      </c>
      <c r="D127" s="36">
        <f>D124+D125+D126</f>
        <v>1150000</v>
      </c>
      <c r="E127" s="36">
        <f>E124+E125+E126</f>
        <v>958330</v>
      </c>
      <c r="F127" s="73">
        <f>F124+F125+F126</f>
        <v>287499</v>
      </c>
      <c r="G127" s="132">
        <f t="shared" si="11"/>
        <v>30</v>
      </c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</row>
    <row r="128" spans="1:36" ht="22.5" customHeight="1">
      <c r="A128" s="93" t="s">
        <v>78</v>
      </c>
      <c r="B128" s="99" t="s">
        <v>11</v>
      </c>
      <c r="C128" s="59" t="s">
        <v>2</v>
      </c>
      <c r="D128" s="37">
        <v>0</v>
      </c>
      <c r="E128" s="37">
        <v>0</v>
      </c>
      <c r="F128" s="71">
        <v>0</v>
      </c>
      <c r="G128" s="132">
        <v>0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spans="1:36" ht="21.75" customHeight="1">
      <c r="A129" s="94"/>
      <c r="B129" s="99"/>
      <c r="C129" s="59" t="s">
        <v>3</v>
      </c>
      <c r="D129" s="37">
        <v>0</v>
      </c>
      <c r="E129" s="37">
        <v>0</v>
      </c>
      <c r="F129" s="71">
        <v>0</v>
      </c>
      <c r="G129" s="132">
        <v>0</v>
      </c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ht="29.25" customHeight="1">
      <c r="A130" s="94"/>
      <c r="B130" s="99"/>
      <c r="C130" s="59" t="s">
        <v>4</v>
      </c>
      <c r="D130" s="37">
        <v>0</v>
      </c>
      <c r="E130" s="37">
        <v>0</v>
      </c>
      <c r="F130" s="71">
        <v>0</v>
      </c>
      <c r="G130" s="132">
        <v>0</v>
      </c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spans="1:36" ht="29.25" customHeight="1">
      <c r="A131" s="95"/>
      <c r="B131" s="99"/>
      <c r="C131" s="4" t="s">
        <v>6</v>
      </c>
      <c r="D131" s="36">
        <f>D128+D129+D130</f>
        <v>0</v>
      </c>
      <c r="E131" s="36">
        <f>E128+E129+E130</f>
        <v>0</v>
      </c>
      <c r="F131" s="73">
        <f>F128+F129+F130</f>
        <v>0</v>
      </c>
      <c r="G131" s="132">
        <v>0</v>
      </c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spans="1:36" ht="24.75" customHeight="1">
      <c r="A132" s="93" t="s">
        <v>76</v>
      </c>
      <c r="B132" s="99" t="s">
        <v>11</v>
      </c>
      <c r="C132" s="5" t="s">
        <v>2</v>
      </c>
      <c r="D132" s="37">
        <v>837000</v>
      </c>
      <c r="E132" s="37">
        <v>837000</v>
      </c>
      <c r="F132" s="71">
        <v>0</v>
      </c>
      <c r="G132" s="132">
        <f t="shared" si="11"/>
        <v>0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spans="1:36" ht="22.5" customHeight="1">
      <c r="A133" s="94"/>
      <c r="B133" s="99"/>
      <c r="C133" s="5" t="s">
        <v>3</v>
      </c>
      <c r="D133" s="37">
        <v>53425.53</v>
      </c>
      <c r="E133" s="37">
        <v>53425.53</v>
      </c>
      <c r="F133" s="71">
        <v>0</v>
      </c>
      <c r="G133" s="132">
        <f t="shared" si="11"/>
        <v>0</v>
      </c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spans="1:36" ht="31.5" customHeight="1">
      <c r="A134" s="94"/>
      <c r="B134" s="99"/>
      <c r="C134" s="5" t="s">
        <v>4</v>
      </c>
      <c r="D134" s="37">
        <v>0</v>
      </c>
      <c r="E134" s="37">
        <v>0</v>
      </c>
      <c r="F134" s="71">
        <v>0</v>
      </c>
      <c r="G134" s="132">
        <v>0</v>
      </c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 t="s">
        <v>39</v>
      </c>
      <c r="AE134" s="3"/>
      <c r="AF134" s="3"/>
      <c r="AG134" s="3"/>
      <c r="AH134" s="3"/>
      <c r="AI134" s="3"/>
      <c r="AJ134" s="3"/>
    </row>
    <row r="135" spans="1:36" ht="29.25" customHeight="1">
      <c r="A135" s="95"/>
      <c r="B135" s="99"/>
      <c r="C135" s="4" t="s">
        <v>6</v>
      </c>
      <c r="D135" s="36">
        <f>D132+D133+D134</f>
        <v>890425.53</v>
      </c>
      <c r="E135" s="36">
        <f>E132+E133+E134</f>
        <v>890425.53</v>
      </c>
      <c r="F135" s="73">
        <f>F132+F133+F134</f>
        <v>0</v>
      </c>
      <c r="G135" s="132">
        <f t="shared" si="11"/>
        <v>0</v>
      </c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24" customHeight="1">
      <c r="A136" s="93" t="s">
        <v>77</v>
      </c>
      <c r="B136" s="99" t="s">
        <v>11</v>
      </c>
      <c r="C136" s="59" t="s">
        <v>2</v>
      </c>
      <c r="D136" s="37">
        <v>0</v>
      </c>
      <c r="E136" s="37">
        <v>0</v>
      </c>
      <c r="F136" s="71">
        <v>0</v>
      </c>
      <c r="G136" s="132">
        <v>0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24" customHeight="1">
      <c r="A137" s="94"/>
      <c r="B137" s="99"/>
      <c r="C137" s="59" t="s">
        <v>3</v>
      </c>
      <c r="D137" s="37">
        <v>82000</v>
      </c>
      <c r="E137" s="37">
        <f>82000+15840</f>
        <v>97840</v>
      </c>
      <c r="F137" s="71">
        <v>15840</v>
      </c>
      <c r="G137" s="132">
        <f t="shared" ref="G137:G200" si="25">F137/E137*100</f>
        <v>16.189697465249388</v>
      </c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ht="29.25" customHeight="1">
      <c r="A138" s="94"/>
      <c r="B138" s="99"/>
      <c r="C138" s="59" t="s">
        <v>4</v>
      </c>
      <c r="D138" s="37">
        <v>0</v>
      </c>
      <c r="E138" s="37">
        <v>0</v>
      </c>
      <c r="F138" s="71">
        <v>0</v>
      </c>
      <c r="G138" s="132">
        <v>0</v>
      </c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29.25" customHeight="1">
      <c r="A139" s="95"/>
      <c r="B139" s="99"/>
      <c r="C139" s="4" t="s">
        <v>6</v>
      </c>
      <c r="D139" s="36">
        <f>D136+D137+D138</f>
        <v>82000</v>
      </c>
      <c r="E139" s="36">
        <f>E136+E137+E138</f>
        <v>97840</v>
      </c>
      <c r="F139" s="73">
        <f>F136+F137+F138</f>
        <v>15840</v>
      </c>
      <c r="G139" s="132">
        <f t="shared" si="25"/>
        <v>16.189697465249388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spans="1:36" ht="24.75" customHeight="1">
      <c r="A140" s="93" t="s">
        <v>94</v>
      </c>
      <c r="B140" s="99" t="s">
        <v>11</v>
      </c>
      <c r="C140" s="67" t="s">
        <v>2</v>
      </c>
      <c r="D140" s="37">
        <v>0</v>
      </c>
      <c r="E140" s="37">
        <v>8800000</v>
      </c>
      <c r="F140" s="71">
        <v>0</v>
      </c>
      <c r="G140" s="132">
        <f t="shared" si="25"/>
        <v>0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spans="1:36" ht="24.75" customHeight="1">
      <c r="A141" s="94"/>
      <c r="B141" s="99"/>
      <c r="C141" s="67" t="s">
        <v>3</v>
      </c>
      <c r="D141" s="37">
        <v>0</v>
      </c>
      <c r="E141" s="37">
        <v>0</v>
      </c>
      <c r="F141" s="71">
        <v>0</v>
      </c>
      <c r="G141" s="132">
        <v>0</v>
      </c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spans="1:36" ht="29.25" customHeight="1">
      <c r="A142" s="94"/>
      <c r="B142" s="99"/>
      <c r="C142" s="67" t="s">
        <v>4</v>
      </c>
      <c r="D142" s="37">
        <v>0</v>
      </c>
      <c r="E142" s="37">
        <v>0</v>
      </c>
      <c r="F142" s="71">
        <v>0</v>
      </c>
      <c r="G142" s="132">
        <v>0</v>
      </c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</row>
    <row r="143" spans="1:36" ht="29.25" customHeight="1">
      <c r="A143" s="95"/>
      <c r="B143" s="99"/>
      <c r="C143" s="4" t="s">
        <v>6</v>
      </c>
      <c r="D143" s="36">
        <f>D140+D141+D142</f>
        <v>0</v>
      </c>
      <c r="E143" s="36">
        <f>E140+E141+E142</f>
        <v>8800000</v>
      </c>
      <c r="F143" s="36">
        <f t="shared" ref="F143" si="26">F140+F141+F142</f>
        <v>0</v>
      </c>
      <c r="G143" s="132">
        <f t="shared" si="25"/>
        <v>0</v>
      </c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spans="1:36" s="24" customFormat="1" ht="18.75" customHeight="1">
      <c r="A144" s="96" t="s">
        <v>85</v>
      </c>
      <c r="B144" s="96" t="s">
        <v>38</v>
      </c>
      <c r="C144" s="22" t="s">
        <v>2</v>
      </c>
      <c r="D144" s="47">
        <f>D156+D160+D164+D168+D176+D184+D188+D192+D196+D148+D152+D180</f>
        <v>118651143</v>
      </c>
      <c r="E144" s="47">
        <f t="shared" ref="E144:F144" si="27">E156+E160+E164+E168+E176+E184+E188+E192+E196+E148+E152+E180</f>
        <v>151353412.52000001</v>
      </c>
      <c r="F144" s="79">
        <f t="shared" si="27"/>
        <v>23371664.079999998</v>
      </c>
      <c r="G144" s="132">
        <f t="shared" si="25"/>
        <v>15.441782045655323</v>
      </c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</row>
    <row r="145" spans="1:36" s="24" customFormat="1" ht="18.75" customHeight="1">
      <c r="A145" s="97"/>
      <c r="B145" s="97"/>
      <c r="C145" s="22" t="s">
        <v>3</v>
      </c>
      <c r="D145" s="47">
        <f>D157+D161+D165+D169+D177+D185+D189+D18+D197+D149+D153+D181+D193</f>
        <v>66022855.460000001</v>
      </c>
      <c r="E145" s="47">
        <f>E157+E161+E165+E169+E177+E185+E189+E18+E197+E149+E153+E181+E193</f>
        <v>73900975.25999999</v>
      </c>
      <c r="F145" s="79">
        <f>F157+F161+F165+F169+F177+F185+F189+F18+F197+F149+F153+F181+F193</f>
        <v>18120406.039999999</v>
      </c>
      <c r="G145" s="132">
        <f t="shared" si="25"/>
        <v>24.51984696581933</v>
      </c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</row>
    <row r="146" spans="1:36" s="24" customFormat="1" ht="33" customHeight="1">
      <c r="A146" s="97"/>
      <c r="B146" s="97"/>
      <c r="C146" s="22" t="s">
        <v>4</v>
      </c>
      <c r="D146" s="47">
        <f>D158+D166+D170+D178+D186+D190+D194</f>
        <v>0</v>
      </c>
      <c r="E146" s="47">
        <f t="shared" ref="E146:F146" si="28">E158+E166+E170+E178+E186+E190+E194</f>
        <v>0</v>
      </c>
      <c r="F146" s="79">
        <f t="shared" si="28"/>
        <v>0</v>
      </c>
      <c r="G146" s="132">
        <v>0</v>
      </c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</row>
    <row r="147" spans="1:36" s="24" customFormat="1" ht="54.75" customHeight="1">
      <c r="A147" s="98"/>
      <c r="B147" s="98"/>
      <c r="C147" s="28" t="s">
        <v>6</v>
      </c>
      <c r="D147" s="66">
        <f>D144+D145+D146</f>
        <v>184673998.46000001</v>
      </c>
      <c r="E147" s="66">
        <f t="shared" ref="E147:F147" si="29">E144+E145+E146</f>
        <v>225254387.78</v>
      </c>
      <c r="F147" s="80">
        <f t="shared" si="29"/>
        <v>41492070.119999997</v>
      </c>
      <c r="G147" s="132">
        <f t="shared" si="25"/>
        <v>18.420094067390245</v>
      </c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</row>
    <row r="148" spans="1:36" s="24" customFormat="1" ht="21.75" customHeight="1">
      <c r="A148" s="93" t="s">
        <v>74</v>
      </c>
      <c r="B148" s="93" t="s">
        <v>38</v>
      </c>
      <c r="C148" s="41" t="s">
        <v>2</v>
      </c>
      <c r="D148" s="37">
        <v>73625</v>
      </c>
      <c r="E148" s="37">
        <v>74003</v>
      </c>
      <c r="F148" s="71">
        <v>0</v>
      </c>
      <c r="G148" s="132">
        <f t="shared" si="25"/>
        <v>0</v>
      </c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</row>
    <row r="149" spans="1:36" s="24" customFormat="1" ht="20.25" customHeight="1">
      <c r="A149" s="94"/>
      <c r="B149" s="94"/>
      <c r="C149" s="41" t="s">
        <v>3</v>
      </c>
      <c r="D149" s="37">
        <v>4699.47</v>
      </c>
      <c r="E149" s="37">
        <v>4723.6000000000004</v>
      </c>
      <c r="F149" s="71">
        <v>0</v>
      </c>
      <c r="G149" s="132">
        <f t="shared" si="25"/>
        <v>0</v>
      </c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</row>
    <row r="150" spans="1:36" s="24" customFormat="1" ht="32.25" customHeight="1">
      <c r="A150" s="94"/>
      <c r="B150" s="94"/>
      <c r="C150" s="41" t="s">
        <v>4</v>
      </c>
      <c r="D150" s="37">
        <v>0</v>
      </c>
      <c r="E150" s="37">
        <v>0</v>
      </c>
      <c r="F150" s="71">
        <v>0</v>
      </c>
      <c r="G150" s="132">
        <v>0</v>
      </c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</row>
    <row r="151" spans="1:36" s="24" customFormat="1" ht="57" customHeight="1">
      <c r="A151" s="95"/>
      <c r="B151" s="95"/>
      <c r="C151" s="4" t="s">
        <v>6</v>
      </c>
      <c r="D151" s="36">
        <f>D148+D149+D150</f>
        <v>78324.47</v>
      </c>
      <c r="E151" s="36">
        <f>E148+E149+E150</f>
        <v>78726.600000000006</v>
      </c>
      <c r="F151" s="73">
        <f>F148+F149+F150</f>
        <v>0</v>
      </c>
      <c r="G151" s="132">
        <f t="shared" si="25"/>
        <v>0</v>
      </c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</row>
    <row r="152" spans="1:36" s="24" customFormat="1" ht="20.25" customHeight="1">
      <c r="A152" s="93" t="s">
        <v>73</v>
      </c>
      <c r="B152" s="93" t="s">
        <v>38</v>
      </c>
      <c r="C152" s="41" t="s">
        <v>2</v>
      </c>
      <c r="D152" s="37">
        <v>156250</v>
      </c>
      <c r="E152" s="37">
        <v>156250</v>
      </c>
      <c r="F152" s="71">
        <v>0</v>
      </c>
      <c r="G152" s="132">
        <f t="shared" si="25"/>
        <v>0</v>
      </c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</row>
    <row r="153" spans="1:36" s="24" customFormat="1" ht="20.25" customHeight="1">
      <c r="A153" s="94"/>
      <c r="B153" s="94"/>
      <c r="C153" s="41" t="s">
        <v>3</v>
      </c>
      <c r="D153" s="37">
        <v>9973.4</v>
      </c>
      <c r="E153" s="37">
        <v>9973.4</v>
      </c>
      <c r="F153" s="71">
        <v>0</v>
      </c>
      <c r="G153" s="132">
        <f t="shared" si="25"/>
        <v>0</v>
      </c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</row>
    <row r="154" spans="1:36" s="24" customFormat="1" ht="30" customHeight="1">
      <c r="A154" s="94"/>
      <c r="B154" s="94"/>
      <c r="C154" s="41" t="s">
        <v>4</v>
      </c>
      <c r="D154" s="37">
        <v>0</v>
      </c>
      <c r="E154" s="37">
        <v>0</v>
      </c>
      <c r="F154" s="71">
        <v>0</v>
      </c>
      <c r="G154" s="132">
        <v>0</v>
      </c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</row>
    <row r="155" spans="1:36" s="24" customFormat="1" ht="44.25" customHeight="1">
      <c r="A155" s="95"/>
      <c r="B155" s="95"/>
      <c r="C155" s="4" t="s">
        <v>6</v>
      </c>
      <c r="D155" s="37">
        <f>D152+D153+D154</f>
        <v>166223.4</v>
      </c>
      <c r="E155" s="37">
        <f>E152+E153+E154</f>
        <v>166223.4</v>
      </c>
      <c r="F155" s="71">
        <f>F152+F153+F154</f>
        <v>0</v>
      </c>
      <c r="G155" s="132">
        <f t="shared" si="25"/>
        <v>0</v>
      </c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</row>
    <row r="156" spans="1:36" ht="24.75" customHeight="1">
      <c r="A156" s="90" t="s">
        <v>31</v>
      </c>
      <c r="B156" s="90" t="s">
        <v>38</v>
      </c>
      <c r="C156" s="53" t="s">
        <v>2</v>
      </c>
      <c r="D156" s="61">
        <v>46047227</v>
      </c>
      <c r="E156" s="61">
        <v>46047227</v>
      </c>
      <c r="F156" s="81">
        <v>9200000</v>
      </c>
      <c r="G156" s="132">
        <f t="shared" si="25"/>
        <v>19.979487581304298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</row>
    <row r="157" spans="1:36" ht="23.25" customHeight="1">
      <c r="A157" s="91"/>
      <c r="B157" s="91"/>
      <c r="C157" s="53" t="s">
        <v>3</v>
      </c>
      <c r="D157" s="62">
        <v>10309970.82</v>
      </c>
      <c r="E157" s="62">
        <v>12076970.82</v>
      </c>
      <c r="F157" s="82">
        <v>3786863.59</v>
      </c>
      <c r="G157" s="132">
        <f t="shared" si="25"/>
        <v>31.356071372870964</v>
      </c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</row>
    <row r="158" spans="1:36" ht="33" customHeight="1">
      <c r="A158" s="91"/>
      <c r="B158" s="91"/>
      <c r="C158" s="53" t="s">
        <v>4</v>
      </c>
      <c r="D158" s="37">
        <v>0</v>
      </c>
      <c r="E158" s="37">
        <v>0</v>
      </c>
      <c r="F158" s="71">
        <v>0</v>
      </c>
      <c r="G158" s="132">
        <v>0</v>
      </c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</row>
    <row r="159" spans="1:36" ht="29.25" customHeight="1">
      <c r="A159" s="92"/>
      <c r="B159" s="92"/>
      <c r="C159" s="32" t="s">
        <v>6</v>
      </c>
      <c r="D159" s="36">
        <f>D156+D157+D158</f>
        <v>56357197.82</v>
      </c>
      <c r="E159" s="36">
        <f>E156+E157+E158</f>
        <v>58124197.82</v>
      </c>
      <c r="F159" s="73">
        <f>F156+F157+F158</f>
        <v>12986863.59</v>
      </c>
      <c r="G159" s="132">
        <f t="shared" si="25"/>
        <v>22.343299481255531</v>
      </c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</row>
    <row r="160" spans="1:36" ht="29.25" customHeight="1">
      <c r="A160" s="90" t="s">
        <v>54</v>
      </c>
      <c r="B160" s="90" t="s">
        <v>38</v>
      </c>
      <c r="C160" s="53" t="s">
        <v>2</v>
      </c>
      <c r="D160" s="64">
        <v>5704637</v>
      </c>
      <c r="E160" s="64">
        <v>5849720</v>
      </c>
      <c r="F160" s="83">
        <v>1426237.38</v>
      </c>
      <c r="G160" s="132">
        <f t="shared" si="25"/>
        <v>24.381293121722063</v>
      </c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</row>
    <row r="161" spans="1:36" ht="22.5" customHeight="1">
      <c r="A161" s="91"/>
      <c r="B161" s="91"/>
      <c r="C161" s="53" t="s">
        <v>3</v>
      </c>
      <c r="D161" s="64">
        <v>364125.77</v>
      </c>
      <c r="E161" s="64">
        <v>373386.38</v>
      </c>
      <c r="F161" s="83">
        <v>91036.42</v>
      </c>
      <c r="G161" s="132">
        <f t="shared" si="25"/>
        <v>24.381291036914629</v>
      </c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</row>
    <row r="162" spans="1:36" ht="33" customHeight="1">
      <c r="A162" s="91"/>
      <c r="B162" s="91"/>
      <c r="C162" s="53" t="s">
        <v>4</v>
      </c>
      <c r="D162" s="64">
        <v>0</v>
      </c>
      <c r="E162" s="64">
        <v>0</v>
      </c>
      <c r="F162" s="83">
        <v>0</v>
      </c>
      <c r="G162" s="132">
        <v>0</v>
      </c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</row>
    <row r="163" spans="1:36" ht="57.75" customHeight="1">
      <c r="A163" s="92"/>
      <c r="B163" s="92"/>
      <c r="C163" s="32" t="s">
        <v>6</v>
      </c>
      <c r="D163" s="65">
        <f>D160+D161+D162</f>
        <v>6068762.7699999996</v>
      </c>
      <c r="E163" s="65">
        <f>E160+E161+E162</f>
        <v>6223106.3799999999</v>
      </c>
      <c r="F163" s="84">
        <f t="shared" ref="F163" si="30">F160+F161+F162</f>
        <v>1517273.7999999998</v>
      </c>
      <c r="G163" s="132">
        <f t="shared" si="25"/>
        <v>24.381292996633618</v>
      </c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26.25" customHeight="1">
      <c r="A164" s="93" t="s">
        <v>32</v>
      </c>
      <c r="B164" s="93" t="s">
        <v>38</v>
      </c>
      <c r="C164" s="5" t="s">
        <v>2</v>
      </c>
      <c r="D164" s="61">
        <v>60097320</v>
      </c>
      <c r="E164" s="61">
        <v>60097320</v>
      </c>
      <c r="F164" s="81">
        <v>11188325</v>
      </c>
      <c r="G164" s="132">
        <f t="shared" si="25"/>
        <v>18.617011540614456</v>
      </c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24" customHeight="1">
      <c r="A165" s="94"/>
      <c r="B165" s="94"/>
      <c r="C165" s="5" t="s">
        <v>3</v>
      </c>
      <c r="D165" s="62">
        <v>19998941</v>
      </c>
      <c r="E165" s="62">
        <v>22490681.899999999</v>
      </c>
      <c r="F165" s="82">
        <v>6711587.7800000003</v>
      </c>
      <c r="G165" s="132">
        <f t="shared" si="25"/>
        <v>29.841637571691415</v>
      </c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29.25" customHeight="1">
      <c r="A166" s="94"/>
      <c r="B166" s="94"/>
      <c r="C166" s="5" t="s">
        <v>4</v>
      </c>
      <c r="D166" s="37">
        <v>0</v>
      </c>
      <c r="E166" s="37">
        <v>0</v>
      </c>
      <c r="F166" s="71">
        <v>0</v>
      </c>
      <c r="G166" s="132">
        <v>0</v>
      </c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29.25" customHeight="1">
      <c r="A167" s="95"/>
      <c r="B167" s="95"/>
      <c r="C167" s="4" t="s">
        <v>6</v>
      </c>
      <c r="D167" s="36">
        <f>D164+D165+D166</f>
        <v>80096261</v>
      </c>
      <c r="E167" s="36">
        <f>E164+E165+E166</f>
        <v>82588001.900000006</v>
      </c>
      <c r="F167" s="73">
        <f>F164+F165+F166</f>
        <v>17899912.780000001</v>
      </c>
      <c r="G167" s="132">
        <f t="shared" si="25"/>
        <v>21.673744815468165</v>
      </c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</row>
    <row r="168" spans="1:36" ht="21.75" customHeight="1">
      <c r="A168" s="93" t="s">
        <v>24</v>
      </c>
      <c r="B168" s="93" t="s">
        <v>38</v>
      </c>
      <c r="C168" s="5" t="s">
        <v>2</v>
      </c>
      <c r="D168" s="37">
        <v>0</v>
      </c>
      <c r="E168" s="37">
        <v>0</v>
      </c>
      <c r="F168" s="71">
        <v>0</v>
      </c>
      <c r="G168" s="132">
        <v>0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</row>
    <row r="169" spans="1:36" ht="25.5" customHeight="1">
      <c r="A169" s="94"/>
      <c r="B169" s="94"/>
      <c r="C169" s="5" t="s">
        <v>3</v>
      </c>
      <c r="D169" s="42">
        <v>25157831</v>
      </c>
      <c r="E169" s="43">
        <v>26179831</v>
      </c>
      <c r="F169" s="74">
        <v>5493525.1399999997</v>
      </c>
      <c r="G169" s="132">
        <f t="shared" si="25"/>
        <v>20.983806732747816</v>
      </c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</row>
    <row r="170" spans="1:36" ht="33.75" customHeight="1">
      <c r="A170" s="94"/>
      <c r="B170" s="94"/>
      <c r="C170" s="5" t="s">
        <v>4</v>
      </c>
      <c r="D170" s="37">
        <v>0</v>
      </c>
      <c r="E170" s="37">
        <v>0</v>
      </c>
      <c r="F170" s="71">
        <v>0</v>
      </c>
      <c r="G170" s="132">
        <v>0</v>
      </c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</row>
    <row r="171" spans="1:36" ht="29.25" customHeight="1">
      <c r="A171" s="95"/>
      <c r="B171" s="95"/>
      <c r="C171" s="4" t="s">
        <v>6</v>
      </c>
      <c r="D171" s="36">
        <f>D168+D169+D170</f>
        <v>25157831</v>
      </c>
      <c r="E171" s="36">
        <f>E168+E169+E170</f>
        <v>26179831</v>
      </c>
      <c r="F171" s="73">
        <f>F168+F169+F170</f>
        <v>5493525.1399999997</v>
      </c>
      <c r="G171" s="132">
        <f t="shared" si="25"/>
        <v>20.983806732747816</v>
      </c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</row>
    <row r="172" spans="1:36" ht="26.25" customHeight="1">
      <c r="A172" s="93" t="s">
        <v>75</v>
      </c>
      <c r="B172" s="93" t="s">
        <v>38</v>
      </c>
      <c r="C172" s="67" t="s">
        <v>2</v>
      </c>
      <c r="D172" s="37">
        <v>0</v>
      </c>
      <c r="E172" s="37">
        <v>0</v>
      </c>
      <c r="F172" s="37">
        <v>0</v>
      </c>
      <c r="G172" s="132">
        <v>0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</row>
    <row r="173" spans="1:36" ht="24.75" customHeight="1">
      <c r="A173" s="94"/>
      <c r="B173" s="94"/>
      <c r="C173" s="67" t="s">
        <v>3</v>
      </c>
      <c r="D173" s="37">
        <v>0</v>
      </c>
      <c r="E173" s="37">
        <v>0</v>
      </c>
      <c r="F173" s="37">
        <v>0</v>
      </c>
      <c r="G173" s="132">
        <v>0</v>
      </c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</row>
    <row r="174" spans="1:36" ht="29.25" customHeight="1">
      <c r="A174" s="94"/>
      <c r="B174" s="94"/>
      <c r="C174" s="67" t="s">
        <v>4</v>
      </c>
      <c r="D174" s="37">
        <v>0</v>
      </c>
      <c r="E174" s="37">
        <v>0</v>
      </c>
      <c r="F174" s="37">
        <v>0</v>
      </c>
      <c r="G174" s="132">
        <v>0</v>
      </c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</row>
    <row r="175" spans="1:36" ht="29.25" customHeight="1">
      <c r="A175" s="95"/>
      <c r="B175" s="95"/>
      <c r="C175" s="4" t="s">
        <v>6</v>
      </c>
      <c r="D175" s="36">
        <f>D172+D173+D174</f>
        <v>0</v>
      </c>
      <c r="E175" s="36">
        <f>E172+E173+E174</f>
        <v>0</v>
      </c>
      <c r="F175" s="36">
        <f>F172+F173+F174</f>
        <v>0</v>
      </c>
      <c r="G175" s="132">
        <v>0</v>
      </c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</row>
    <row r="176" spans="1:36" ht="25.5" customHeight="1">
      <c r="A176" s="93" t="s">
        <v>53</v>
      </c>
      <c r="B176" s="93" t="s">
        <v>38</v>
      </c>
      <c r="C176" s="5" t="s">
        <v>2</v>
      </c>
      <c r="D176" s="129">
        <v>1274804</v>
      </c>
      <c r="E176" s="52">
        <v>1274804</v>
      </c>
      <c r="F176" s="130">
        <v>361571.7</v>
      </c>
      <c r="G176" s="132">
        <f t="shared" si="25"/>
        <v>28.36292481040223</v>
      </c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</row>
    <row r="177" spans="1:36" ht="22.5" customHeight="1">
      <c r="A177" s="94"/>
      <c r="B177" s="94"/>
      <c r="C177" s="5" t="s">
        <v>3</v>
      </c>
      <c r="D177" s="37">
        <v>0</v>
      </c>
      <c r="E177" s="37">
        <v>0</v>
      </c>
      <c r="F177" s="71">
        <v>0</v>
      </c>
      <c r="G177" s="132">
        <v>0</v>
      </c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33.75" customHeight="1">
      <c r="A178" s="94"/>
      <c r="B178" s="94"/>
      <c r="C178" s="5" t="s">
        <v>4</v>
      </c>
      <c r="D178" s="37">
        <v>0</v>
      </c>
      <c r="E178" s="37">
        <v>0</v>
      </c>
      <c r="F178" s="71">
        <v>0</v>
      </c>
      <c r="G178" s="132">
        <v>0</v>
      </c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35.25" customHeight="1">
      <c r="A179" s="95"/>
      <c r="B179" s="95"/>
      <c r="C179" s="4" t="s">
        <v>6</v>
      </c>
      <c r="D179" s="36">
        <f>D176+D177+D178</f>
        <v>1274804</v>
      </c>
      <c r="E179" s="36">
        <f>E176+E177+E178</f>
        <v>1274804</v>
      </c>
      <c r="F179" s="73">
        <f>F176+F177+F178</f>
        <v>361571.7</v>
      </c>
      <c r="G179" s="132">
        <f t="shared" si="25"/>
        <v>28.36292481040223</v>
      </c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25.5" customHeight="1">
      <c r="A180" s="90" t="s">
        <v>55</v>
      </c>
      <c r="B180" s="90" t="s">
        <v>38</v>
      </c>
      <c r="C180" s="53" t="s">
        <v>2</v>
      </c>
      <c r="D180" s="37">
        <v>4999680</v>
      </c>
      <c r="E180" s="37">
        <v>4999680</v>
      </c>
      <c r="F180" s="71">
        <v>1191330</v>
      </c>
      <c r="G180" s="132">
        <f t="shared" si="25"/>
        <v>23.828125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22.5" customHeight="1">
      <c r="A181" s="91"/>
      <c r="B181" s="91"/>
      <c r="C181" s="53" t="s">
        <v>3</v>
      </c>
      <c r="D181" s="37">
        <v>0</v>
      </c>
      <c r="E181" s="37">
        <v>0</v>
      </c>
      <c r="F181" s="71">
        <v>0</v>
      </c>
      <c r="G181" s="132">
        <v>0</v>
      </c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</row>
    <row r="182" spans="1:36" ht="29.25" customHeight="1">
      <c r="A182" s="91"/>
      <c r="B182" s="91"/>
      <c r="C182" s="53" t="s">
        <v>4</v>
      </c>
      <c r="D182" s="37">
        <v>0</v>
      </c>
      <c r="E182" s="37">
        <v>0</v>
      </c>
      <c r="F182" s="71">
        <v>0</v>
      </c>
      <c r="G182" s="132">
        <v>0</v>
      </c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</row>
    <row r="183" spans="1:36" ht="49.5" customHeight="1">
      <c r="A183" s="92"/>
      <c r="B183" s="92"/>
      <c r="C183" s="32" t="s">
        <v>6</v>
      </c>
      <c r="D183" s="36">
        <f>D180+D181+D182</f>
        <v>4999680</v>
      </c>
      <c r="E183" s="36">
        <f>E180+E181+E182</f>
        <v>4999680</v>
      </c>
      <c r="F183" s="73">
        <f t="shared" ref="F183" si="31">F180+F181+F182</f>
        <v>1191330</v>
      </c>
      <c r="G183" s="132">
        <f t="shared" si="25"/>
        <v>23.828125</v>
      </c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</row>
    <row r="184" spans="1:36" ht="24" customHeight="1">
      <c r="A184" s="93" t="s">
        <v>56</v>
      </c>
      <c r="B184" s="93" t="s">
        <v>38</v>
      </c>
      <c r="C184" s="5" t="s">
        <v>2</v>
      </c>
      <c r="D184" s="37">
        <v>280800</v>
      </c>
      <c r="E184" s="37">
        <v>280800</v>
      </c>
      <c r="F184" s="71">
        <v>0</v>
      </c>
      <c r="G184" s="132">
        <f t="shared" si="25"/>
        <v>0</v>
      </c>
      <c r="H184" s="3"/>
      <c r="I184" s="3"/>
      <c r="J184" s="3"/>
      <c r="K184" s="49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</row>
    <row r="185" spans="1:36" ht="24" customHeight="1">
      <c r="A185" s="94"/>
      <c r="B185" s="94"/>
      <c r="C185" s="5" t="s">
        <v>3</v>
      </c>
      <c r="D185" s="37">
        <v>124200</v>
      </c>
      <c r="E185" s="37">
        <v>124200</v>
      </c>
      <c r="F185" s="71">
        <v>0</v>
      </c>
      <c r="G185" s="132">
        <f t="shared" si="25"/>
        <v>0</v>
      </c>
      <c r="H185" s="3"/>
      <c r="I185" s="3"/>
      <c r="J185" s="3"/>
      <c r="K185" s="49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</row>
    <row r="186" spans="1:36" ht="29.25" customHeight="1">
      <c r="A186" s="94"/>
      <c r="B186" s="94"/>
      <c r="C186" s="5" t="s">
        <v>4</v>
      </c>
      <c r="D186" s="37">
        <v>0</v>
      </c>
      <c r="E186" s="37">
        <v>0</v>
      </c>
      <c r="F186" s="71">
        <v>0</v>
      </c>
      <c r="G186" s="132">
        <v>0</v>
      </c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</row>
    <row r="187" spans="1:36" ht="36.75" customHeight="1">
      <c r="A187" s="95"/>
      <c r="B187" s="95"/>
      <c r="C187" s="4" t="s">
        <v>6</v>
      </c>
      <c r="D187" s="36">
        <f>D184+D185+D186</f>
        <v>405000</v>
      </c>
      <c r="E187" s="36">
        <f>E184+E185+E186</f>
        <v>405000</v>
      </c>
      <c r="F187" s="73">
        <f>F184+F185+F186</f>
        <v>0</v>
      </c>
      <c r="G187" s="132">
        <f t="shared" si="25"/>
        <v>0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</row>
    <row r="188" spans="1:36" ht="25.5" customHeight="1">
      <c r="A188" s="93" t="s">
        <v>37</v>
      </c>
      <c r="B188" s="93" t="s">
        <v>38</v>
      </c>
      <c r="C188" s="5" t="s">
        <v>2</v>
      </c>
      <c r="D188" s="43">
        <v>16800</v>
      </c>
      <c r="E188" s="43">
        <v>16800</v>
      </c>
      <c r="F188" s="74">
        <v>4200</v>
      </c>
      <c r="G188" s="132">
        <f t="shared" si="25"/>
        <v>25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</row>
    <row r="189" spans="1:36" ht="23.25" customHeight="1">
      <c r="A189" s="94"/>
      <c r="B189" s="94"/>
      <c r="C189" s="5" t="s">
        <v>3</v>
      </c>
      <c r="D189" s="37">
        <v>0</v>
      </c>
      <c r="E189" s="37">
        <v>0</v>
      </c>
      <c r="F189" s="71">
        <v>0</v>
      </c>
      <c r="G189" s="132">
        <v>0</v>
      </c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</row>
    <row r="190" spans="1:36" ht="31.5" customHeight="1">
      <c r="A190" s="94"/>
      <c r="B190" s="94"/>
      <c r="C190" s="5" t="s">
        <v>4</v>
      </c>
      <c r="D190" s="37">
        <v>0</v>
      </c>
      <c r="E190" s="37">
        <v>0</v>
      </c>
      <c r="F190" s="71">
        <v>0</v>
      </c>
      <c r="G190" s="132">
        <v>0</v>
      </c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</row>
    <row r="191" spans="1:36" ht="30.75" customHeight="1">
      <c r="A191" s="95"/>
      <c r="B191" s="95"/>
      <c r="C191" s="4" t="s">
        <v>6</v>
      </c>
      <c r="D191" s="36">
        <f>D188+D189+D190</f>
        <v>16800</v>
      </c>
      <c r="E191" s="36">
        <f>E188+E189+E190</f>
        <v>16800</v>
      </c>
      <c r="F191" s="73">
        <f>F188+F189+F190</f>
        <v>4200</v>
      </c>
      <c r="G191" s="132">
        <f t="shared" si="25"/>
        <v>25</v>
      </c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</row>
    <row r="192" spans="1:36" ht="24" customHeight="1">
      <c r="A192" s="93" t="s">
        <v>60</v>
      </c>
      <c r="B192" s="93" t="s">
        <v>38</v>
      </c>
      <c r="C192" s="5" t="s">
        <v>2</v>
      </c>
      <c r="D192" s="37">
        <v>0</v>
      </c>
      <c r="E192" s="37">
        <v>0</v>
      </c>
      <c r="F192" s="71">
        <v>0</v>
      </c>
      <c r="G192" s="132">
        <v>0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</row>
    <row r="193" spans="1:36" ht="24.75" customHeight="1">
      <c r="A193" s="94"/>
      <c r="B193" s="94"/>
      <c r="C193" s="5" t="s">
        <v>3</v>
      </c>
      <c r="D193" s="43">
        <v>10053114</v>
      </c>
      <c r="E193" s="43">
        <v>10563114</v>
      </c>
      <c r="F193" s="74">
        <v>2037393.11</v>
      </c>
      <c r="G193" s="132">
        <f t="shared" si="25"/>
        <v>19.287807648388537</v>
      </c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</row>
    <row r="194" spans="1:36" ht="34.5" customHeight="1">
      <c r="A194" s="94"/>
      <c r="B194" s="94"/>
      <c r="C194" s="5" t="s">
        <v>4</v>
      </c>
      <c r="D194" s="37">
        <v>0</v>
      </c>
      <c r="E194" s="37">
        <v>0</v>
      </c>
      <c r="F194" s="71">
        <v>0</v>
      </c>
      <c r="G194" s="132" t="e">
        <f t="shared" si="25"/>
        <v>#DIV/0!</v>
      </c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</row>
    <row r="195" spans="1:36" ht="40.5" customHeight="1">
      <c r="A195" s="95"/>
      <c r="B195" s="95"/>
      <c r="C195" s="25" t="s">
        <v>5</v>
      </c>
      <c r="D195" s="36">
        <f>D192+D193+D194</f>
        <v>10053114</v>
      </c>
      <c r="E195" s="36">
        <f>E192+E193+E194</f>
        <v>10563114</v>
      </c>
      <c r="F195" s="73">
        <f>F192+F193+F194</f>
        <v>2037393.11</v>
      </c>
      <c r="G195" s="132">
        <f t="shared" si="25"/>
        <v>19.287807648388537</v>
      </c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</row>
    <row r="196" spans="1:36" ht="21.75" customHeight="1">
      <c r="A196" s="93" t="s">
        <v>95</v>
      </c>
      <c r="B196" s="93" t="s">
        <v>38</v>
      </c>
      <c r="C196" s="31" t="s">
        <v>2</v>
      </c>
      <c r="D196" s="37">
        <v>0</v>
      </c>
      <c r="E196" s="37">
        <f>30603400+1953408.52</f>
        <v>32556808.52</v>
      </c>
      <c r="F196" s="71">
        <v>0</v>
      </c>
      <c r="G196" s="132">
        <f t="shared" si="25"/>
        <v>0</v>
      </c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</row>
    <row r="197" spans="1:36" ht="18.75" customHeight="1">
      <c r="A197" s="94"/>
      <c r="B197" s="94"/>
      <c r="C197" s="31" t="s">
        <v>3</v>
      </c>
      <c r="D197" s="37">
        <v>0</v>
      </c>
      <c r="E197" s="37">
        <v>2078094.16</v>
      </c>
      <c r="F197" s="71">
        <v>0</v>
      </c>
      <c r="G197" s="132">
        <f t="shared" si="25"/>
        <v>0</v>
      </c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</row>
    <row r="198" spans="1:36" ht="30" customHeight="1">
      <c r="A198" s="94"/>
      <c r="B198" s="94"/>
      <c r="C198" s="31" t="s">
        <v>4</v>
      </c>
      <c r="D198" s="37">
        <v>0</v>
      </c>
      <c r="E198" s="37">
        <v>0</v>
      </c>
      <c r="F198" s="71">
        <v>0</v>
      </c>
      <c r="G198" s="132">
        <v>0</v>
      </c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</row>
    <row r="199" spans="1:36" ht="36" customHeight="1">
      <c r="A199" s="95"/>
      <c r="B199" s="95"/>
      <c r="C199" s="25" t="s">
        <v>5</v>
      </c>
      <c r="D199" s="36">
        <f>D196+D197+D198</f>
        <v>0</v>
      </c>
      <c r="E199" s="36">
        <f>E196+E197+E198</f>
        <v>34634902.68</v>
      </c>
      <c r="F199" s="73">
        <f t="shared" ref="F199" si="32">F196+F197+F198</f>
        <v>0</v>
      </c>
      <c r="G199" s="132">
        <f t="shared" si="25"/>
        <v>0</v>
      </c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</row>
    <row r="200" spans="1:36" s="12" customFormat="1" ht="18.75" customHeight="1">
      <c r="A200" s="118" t="s">
        <v>84</v>
      </c>
      <c r="B200" s="103" t="s">
        <v>11</v>
      </c>
      <c r="C200" s="11" t="s">
        <v>2</v>
      </c>
      <c r="D200" s="44">
        <f>D204+D208+D216+D220+D224+D228+D212</f>
        <v>10821856</v>
      </c>
      <c r="E200" s="44">
        <f t="shared" ref="E200:F200" si="33">E204+E208+E216+E220+E224+E228+E212</f>
        <v>10821856</v>
      </c>
      <c r="F200" s="69">
        <f t="shared" si="33"/>
        <v>868689.34000000008</v>
      </c>
      <c r="G200" s="132">
        <f t="shared" si="25"/>
        <v>8.0271751906512154</v>
      </c>
    </row>
    <row r="201" spans="1:36" s="12" customFormat="1" ht="18" customHeight="1">
      <c r="A201" s="119"/>
      <c r="B201" s="103"/>
      <c r="C201" s="11" t="s">
        <v>3</v>
      </c>
      <c r="D201" s="44">
        <f>D205+D209+D217+D221+D225+D229</f>
        <v>927750.4</v>
      </c>
      <c r="E201" s="44">
        <f t="shared" ref="E201:F201" si="34">E205+E209+E217+E221+E225+E229</f>
        <v>927750.4</v>
      </c>
      <c r="F201" s="69">
        <f t="shared" si="34"/>
        <v>132524.54</v>
      </c>
      <c r="G201" s="132">
        <f t="shared" ref="G201:G264" si="35">F201/E201*100</f>
        <v>14.284503676851015</v>
      </c>
    </row>
    <row r="202" spans="1:36" s="12" customFormat="1" ht="31.5" customHeight="1">
      <c r="A202" s="119"/>
      <c r="B202" s="103"/>
      <c r="C202" s="11" t="s">
        <v>4</v>
      </c>
      <c r="D202" s="44">
        <f>D206+D210+D218+D222+D226+D230</f>
        <v>0</v>
      </c>
      <c r="E202" s="44">
        <f t="shared" ref="E202:F202" si="36">E206+E210+E218+E222+E226+E230</f>
        <v>0</v>
      </c>
      <c r="F202" s="69">
        <f t="shared" si="36"/>
        <v>0</v>
      </c>
      <c r="G202" s="132">
        <v>0</v>
      </c>
    </row>
    <row r="203" spans="1:36" s="12" customFormat="1" ht="29.25" customHeight="1">
      <c r="A203" s="120"/>
      <c r="B203" s="103"/>
      <c r="C203" s="13" t="s">
        <v>6</v>
      </c>
      <c r="D203" s="35">
        <f>D200+D201+D202</f>
        <v>11749606.4</v>
      </c>
      <c r="E203" s="35">
        <f>E200+E201+E202</f>
        <v>11749606.4</v>
      </c>
      <c r="F203" s="70">
        <f>F200+F201+F202</f>
        <v>1001213.8800000001</v>
      </c>
      <c r="G203" s="132">
        <f t="shared" si="35"/>
        <v>8.5212546353893188</v>
      </c>
    </row>
    <row r="204" spans="1:36" ht="18.75" customHeight="1">
      <c r="A204" s="93" t="s">
        <v>25</v>
      </c>
      <c r="B204" s="99" t="s">
        <v>11</v>
      </c>
      <c r="C204" s="5" t="s">
        <v>2</v>
      </c>
      <c r="D204" s="37">
        <v>0</v>
      </c>
      <c r="E204" s="37">
        <v>0</v>
      </c>
      <c r="F204" s="71">
        <v>0</v>
      </c>
      <c r="G204" s="132">
        <v>0</v>
      </c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</row>
    <row r="205" spans="1:36" ht="15.75" customHeight="1">
      <c r="A205" s="94"/>
      <c r="B205" s="99"/>
      <c r="C205" s="5" t="s">
        <v>3</v>
      </c>
      <c r="D205" s="43">
        <v>795148</v>
      </c>
      <c r="E205" s="43">
        <v>795148</v>
      </c>
      <c r="F205" s="78">
        <v>132524.54</v>
      </c>
      <c r="G205" s="132">
        <f t="shared" si="35"/>
        <v>16.666650736718196</v>
      </c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</row>
    <row r="206" spans="1:36" ht="32.25" customHeight="1">
      <c r="A206" s="94"/>
      <c r="B206" s="99"/>
      <c r="C206" s="5" t="s">
        <v>4</v>
      </c>
      <c r="D206" s="37">
        <v>0</v>
      </c>
      <c r="E206" s="37">
        <v>0</v>
      </c>
      <c r="F206" s="71">
        <v>0</v>
      </c>
      <c r="G206" s="132">
        <v>0</v>
      </c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</row>
    <row r="207" spans="1:36" ht="29.25" customHeight="1">
      <c r="A207" s="95"/>
      <c r="B207" s="99"/>
      <c r="C207" s="4" t="s">
        <v>6</v>
      </c>
      <c r="D207" s="36">
        <f>D204+D205+D206</f>
        <v>795148</v>
      </c>
      <c r="E207" s="36">
        <f>E204+E205+E206</f>
        <v>795148</v>
      </c>
      <c r="F207" s="73">
        <f>F204+F205+F206</f>
        <v>132524.54</v>
      </c>
      <c r="G207" s="132">
        <f t="shared" si="35"/>
        <v>16.666650736718196</v>
      </c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</row>
    <row r="208" spans="1:36" ht="22.5" customHeight="1">
      <c r="A208" s="93" t="s">
        <v>20</v>
      </c>
      <c r="B208" s="99" t="s">
        <v>11</v>
      </c>
      <c r="C208" s="5" t="s">
        <v>2</v>
      </c>
      <c r="D208" s="43">
        <v>51200</v>
      </c>
      <c r="E208" s="43">
        <v>51200</v>
      </c>
      <c r="F208" s="74">
        <v>4200</v>
      </c>
      <c r="G208" s="132">
        <f t="shared" si="35"/>
        <v>8.203125</v>
      </c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</row>
    <row r="209" spans="1:36" ht="24" customHeight="1">
      <c r="A209" s="94"/>
      <c r="B209" s="99"/>
      <c r="C209" s="5" t="s">
        <v>3</v>
      </c>
      <c r="D209" s="37">
        <v>0</v>
      </c>
      <c r="E209" s="37">
        <v>0</v>
      </c>
      <c r="F209" s="71">
        <v>0</v>
      </c>
      <c r="G209" s="132">
        <v>0</v>
      </c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</row>
    <row r="210" spans="1:36" ht="33" customHeight="1">
      <c r="A210" s="94"/>
      <c r="B210" s="99"/>
      <c r="C210" s="5" t="s">
        <v>4</v>
      </c>
      <c r="D210" s="37">
        <v>0</v>
      </c>
      <c r="E210" s="37">
        <v>0</v>
      </c>
      <c r="F210" s="71">
        <v>0</v>
      </c>
      <c r="G210" s="132">
        <v>0</v>
      </c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</row>
    <row r="211" spans="1:36" ht="29.25" customHeight="1">
      <c r="A211" s="95"/>
      <c r="B211" s="99"/>
      <c r="C211" s="4" t="s">
        <v>6</v>
      </c>
      <c r="D211" s="36">
        <f>D208+D209+D210</f>
        <v>51200</v>
      </c>
      <c r="E211" s="36">
        <f>E208+E209+E210</f>
        <v>51200</v>
      </c>
      <c r="F211" s="73">
        <f>F208+F209+F210</f>
        <v>4200</v>
      </c>
      <c r="G211" s="132">
        <f t="shared" si="35"/>
        <v>8.203125</v>
      </c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</row>
    <row r="212" spans="1:36" ht="29.25" customHeight="1">
      <c r="A212" s="126" t="s">
        <v>62</v>
      </c>
      <c r="B212" s="99" t="s">
        <v>11</v>
      </c>
      <c r="C212" s="51" t="s">
        <v>2</v>
      </c>
      <c r="D212" s="37">
        <v>783270</v>
      </c>
      <c r="E212" s="37">
        <v>783270</v>
      </c>
      <c r="F212" s="71">
        <v>76047.78</v>
      </c>
      <c r="G212" s="132">
        <f t="shared" si="35"/>
        <v>9.7090122180091143</v>
      </c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</row>
    <row r="213" spans="1:36" ht="29.25" customHeight="1">
      <c r="A213" s="127"/>
      <c r="B213" s="99"/>
      <c r="C213" s="51" t="s">
        <v>3</v>
      </c>
      <c r="D213" s="37">
        <v>0</v>
      </c>
      <c r="E213" s="37">
        <v>0</v>
      </c>
      <c r="F213" s="71">
        <v>0</v>
      </c>
      <c r="G213" s="132">
        <v>0</v>
      </c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</row>
    <row r="214" spans="1:36" ht="37.5" customHeight="1">
      <c r="A214" s="127"/>
      <c r="B214" s="99"/>
      <c r="C214" s="51" t="s">
        <v>4</v>
      </c>
      <c r="D214" s="37">
        <v>0</v>
      </c>
      <c r="E214" s="37">
        <v>0</v>
      </c>
      <c r="F214" s="71">
        <v>0</v>
      </c>
      <c r="G214" s="132">
        <v>0</v>
      </c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</row>
    <row r="215" spans="1:36" ht="74.25" customHeight="1">
      <c r="A215" s="128"/>
      <c r="B215" s="99"/>
      <c r="C215" s="4" t="s">
        <v>6</v>
      </c>
      <c r="D215" s="36">
        <f>D212+D213+D214</f>
        <v>783270</v>
      </c>
      <c r="E215" s="36">
        <f>E212+E213+E214</f>
        <v>783270</v>
      </c>
      <c r="F215" s="73">
        <f t="shared" ref="F215" si="37">F212+F213+F214</f>
        <v>76047.78</v>
      </c>
      <c r="G215" s="132">
        <f t="shared" si="35"/>
        <v>9.7090122180091143</v>
      </c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</row>
    <row r="216" spans="1:36" ht="29.25" customHeight="1">
      <c r="A216" s="93" t="s">
        <v>61</v>
      </c>
      <c r="B216" s="99" t="s">
        <v>11</v>
      </c>
      <c r="C216" s="5" t="s">
        <v>2</v>
      </c>
      <c r="D216" s="52">
        <v>3992530</v>
      </c>
      <c r="E216" s="52">
        <v>3992530</v>
      </c>
      <c r="F216" s="85">
        <v>774441.56</v>
      </c>
      <c r="G216" s="132">
        <f t="shared" si="35"/>
        <v>19.397263389379667</v>
      </c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</row>
    <row r="217" spans="1:36" ht="30.75" customHeight="1">
      <c r="A217" s="94"/>
      <c r="B217" s="99"/>
      <c r="C217" s="5" t="s">
        <v>3</v>
      </c>
      <c r="D217" s="37">
        <v>0</v>
      </c>
      <c r="E217" s="37">
        <v>0</v>
      </c>
      <c r="F217" s="71">
        <v>0</v>
      </c>
      <c r="G217" s="132">
        <v>0</v>
      </c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</row>
    <row r="218" spans="1:36" ht="35.25" customHeight="1">
      <c r="A218" s="94"/>
      <c r="B218" s="99"/>
      <c r="C218" s="5" t="s">
        <v>4</v>
      </c>
      <c r="D218" s="37">
        <v>0</v>
      </c>
      <c r="E218" s="37">
        <v>0</v>
      </c>
      <c r="F218" s="71">
        <v>0</v>
      </c>
      <c r="G218" s="132">
        <v>0</v>
      </c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</row>
    <row r="219" spans="1:36" ht="98.25" customHeight="1">
      <c r="A219" s="95"/>
      <c r="B219" s="99"/>
      <c r="C219" s="4" t="s">
        <v>6</v>
      </c>
      <c r="D219" s="36">
        <f>D216+D217+D218</f>
        <v>3992530</v>
      </c>
      <c r="E219" s="36">
        <f>E216+E217+E218</f>
        <v>3992530</v>
      </c>
      <c r="F219" s="73">
        <f>F216+F217+F218</f>
        <v>774441.56</v>
      </c>
      <c r="G219" s="132">
        <f t="shared" si="35"/>
        <v>19.397263389379667</v>
      </c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</row>
    <row r="220" spans="1:36" ht="20.25" customHeight="1">
      <c r="A220" s="93" t="s">
        <v>19</v>
      </c>
      <c r="B220" s="99" t="s">
        <v>11</v>
      </c>
      <c r="C220" s="5" t="s">
        <v>2</v>
      </c>
      <c r="D220" s="43">
        <v>5641350</v>
      </c>
      <c r="E220" s="43">
        <v>5641350</v>
      </c>
      <c r="F220" s="74">
        <v>0</v>
      </c>
      <c r="G220" s="132">
        <f t="shared" si="35"/>
        <v>0</v>
      </c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</row>
    <row r="221" spans="1:36" ht="18.75" customHeight="1">
      <c r="A221" s="94"/>
      <c r="B221" s="99"/>
      <c r="C221" s="5" t="s">
        <v>3</v>
      </c>
      <c r="D221" s="37">
        <v>0</v>
      </c>
      <c r="E221" s="37">
        <v>0</v>
      </c>
      <c r="F221" s="71">
        <v>0</v>
      </c>
      <c r="G221" s="132">
        <v>0</v>
      </c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</row>
    <row r="222" spans="1:36" ht="34.5" customHeight="1">
      <c r="A222" s="94"/>
      <c r="B222" s="99"/>
      <c r="C222" s="5" t="s">
        <v>4</v>
      </c>
      <c r="D222" s="37">
        <v>0</v>
      </c>
      <c r="E222" s="37">
        <v>0</v>
      </c>
      <c r="F222" s="71">
        <v>0</v>
      </c>
      <c r="G222" s="132">
        <v>0</v>
      </c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</row>
    <row r="223" spans="1:36" ht="31.5" customHeight="1">
      <c r="A223" s="95"/>
      <c r="B223" s="99"/>
      <c r="C223" s="4" t="s">
        <v>6</v>
      </c>
      <c r="D223" s="36">
        <f>D220+D221+D222</f>
        <v>5641350</v>
      </c>
      <c r="E223" s="36">
        <f>E220+E221+E222</f>
        <v>5641350</v>
      </c>
      <c r="F223" s="73">
        <f>F220+F221+F222</f>
        <v>0</v>
      </c>
      <c r="G223" s="132">
        <f t="shared" si="35"/>
        <v>0</v>
      </c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</row>
    <row r="224" spans="1:36" ht="26.25" customHeight="1">
      <c r="A224" s="93" t="s">
        <v>26</v>
      </c>
      <c r="B224" s="99" t="s">
        <v>11</v>
      </c>
      <c r="C224" s="5" t="s">
        <v>2</v>
      </c>
      <c r="D224" s="43">
        <v>22000</v>
      </c>
      <c r="E224" s="43">
        <v>22000</v>
      </c>
      <c r="F224" s="74">
        <v>14000</v>
      </c>
      <c r="G224" s="132">
        <f t="shared" si="35"/>
        <v>63.636363636363633</v>
      </c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</row>
    <row r="225" spans="1:36" ht="24" customHeight="1">
      <c r="A225" s="94"/>
      <c r="B225" s="99"/>
      <c r="C225" s="5" t="s">
        <v>3</v>
      </c>
      <c r="D225" s="43">
        <v>0</v>
      </c>
      <c r="E225" s="43">
        <v>0</v>
      </c>
      <c r="F225" s="74">
        <v>0</v>
      </c>
      <c r="G225" s="132">
        <v>0</v>
      </c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</row>
    <row r="226" spans="1:36" ht="36" customHeight="1">
      <c r="A226" s="94"/>
      <c r="B226" s="99"/>
      <c r="C226" s="5" t="s">
        <v>4</v>
      </c>
      <c r="D226" s="37">
        <v>0</v>
      </c>
      <c r="E226" s="37">
        <v>0</v>
      </c>
      <c r="F226" s="71">
        <v>0</v>
      </c>
      <c r="G226" s="132">
        <v>0</v>
      </c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</row>
    <row r="227" spans="1:36" ht="34.5" customHeight="1">
      <c r="A227" s="95"/>
      <c r="B227" s="99"/>
      <c r="C227" s="15" t="s">
        <v>6</v>
      </c>
      <c r="D227" s="39">
        <f>D224+D225+D226</f>
        <v>22000</v>
      </c>
      <c r="E227" s="39">
        <f>E224+E225+E226</f>
        <v>22000</v>
      </c>
      <c r="F227" s="77">
        <f>F224+F225+F226</f>
        <v>14000</v>
      </c>
      <c r="G227" s="132">
        <f t="shared" si="35"/>
        <v>63.636363636363633</v>
      </c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</row>
    <row r="228" spans="1:36" ht="17.25" customHeight="1">
      <c r="A228" s="93" t="s">
        <v>27</v>
      </c>
      <c r="B228" s="99" t="s">
        <v>11</v>
      </c>
      <c r="C228" s="5" t="s">
        <v>2</v>
      </c>
      <c r="D228" s="37">
        <v>331506</v>
      </c>
      <c r="E228" s="37">
        <v>331506</v>
      </c>
      <c r="F228" s="71">
        <v>0</v>
      </c>
      <c r="G228" s="132">
        <f t="shared" si="35"/>
        <v>0</v>
      </c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</row>
    <row r="229" spans="1:36" ht="15" customHeight="1">
      <c r="A229" s="94"/>
      <c r="B229" s="99"/>
      <c r="C229" s="5" t="s">
        <v>3</v>
      </c>
      <c r="D229" s="37">
        <v>132602.4</v>
      </c>
      <c r="E229" s="37">
        <v>132602.4</v>
      </c>
      <c r="F229" s="71">
        <v>0</v>
      </c>
      <c r="G229" s="132">
        <f t="shared" si="35"/>
        <v>0</v>
      </c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</row>
    <row r="230" spans="1:36" ht="32.25" customHeight="1">
      <c r="A230" s="94"/>
      <c r="B230" s="99"/>
      <c r="C230" s="5" t="s">
        <v>4</v>
      </c>
      <c r="D230" s="37">
        <v>0</v>
      </c>
      <c r="E230" s="37">
        <v>0</v>
      </c>
      <c r="F230" s="71">
        <v>0</v>
      </c>
      <c r="G230" s="132">
        <v>0</v>
      </c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</row>
    <row r="231" spans="1:36" ht="29.25" customHeight="1">
      <c r="A231" s="95"/>
      <c r="B231" s="99"/>
      <c r="C231" s="15" t="s">
        <v>6</v>
      </c>
      <c r="D231" s="39">
        <f>D228+D229+D230</f>
        <v>464108.4</v>
      </c>
      <c r="E231" s="39">
        <f>E228+E229+E230</f>
        <v>464108.4</v>
      </c>
      <c r="F231" s="77">
        <f>F228+F229+F230</f>
        <v>0</v>
      </c>
      <c r="G231" s="132">
        <f t="shared" si="35"/>
        <v>0</v>
      </c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</row>
    <row r="232" spans="1:36" ht="22.5" customHeight="1">
      <c r="A232" s="100" t="s">
        <v>83</v>
      </c>
      <c r="B232" s="103" t="s">
        <v>11</v>
      </c>
      <c r="C232" s="11" t="s">
        <v>2</v>
      </c>
      <c r="D232" s="44">
        <f>D236+D244+D240+D248</f>
        <v>1810760</v>
      </c>
      <c r="E232" s="44">
        <f t="shared" ref="E232:F232" si="38">E236+E244+E240+E248</f>
        <v>1810760</v>
      </c>
      <c r="F232" s="69">
        <f t="shared" si="38"/>
        <v>0</v>
      </c>
      <c r="G232" s="132">
        <f t="shared" si="35"/>
        <v>0</v>
      </c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</row>
    <row r="233" spans="1:36" ht="21.75" customHeight="1">
      <c r="A233" s="101"/>
      <c r="B233" s="103"/>
      <c r="C233" s="11" t="s">
        <v>3</v>
      </c>
      <c r="D233" s="44">
        <f>D237+D245+D241+D249</f>
        <v>10728303</v>
      </c>
      <c r="E233" s="44">
        <f t="shared" ref="E233:F233" si="39">E237+E245+E241+E249</f>
        <v>10983322</v>
      </c>
      <c r="F233" s="69">
        <f t="shared" si="39"/>
        <v>2423341.65</v>
      </c>
      <c r="G233" s="132">
        <f t="shared" si="35"/>
        <v>22.063831416396603</v>
      </c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</row>
    <row r="234" spans="1:36" ht="33" customHeight="1">
      <c r="A234" s="101"/>
      <c r="B234" s="103"/>
      <c r="C234" s="11" t="s">
        <v>4</v>
      </c>
      <c r="D234" s="44">
        <f>D238+D246+D242+D250</f>
        <v>0</v>
      </c>
      <c r="E234" s="44">
        <f t="shared" ref="E234:F234" si="40">E238+E246+E242+E250</f>
        <v>0</v>
      </c>
      <c r="F234" s="69">
        <f t="shared" si="40"/>
        <v>0</v>
      </c>
      <c r="G234" s="132">
        <v>0</v>
      </c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</row>
    <row r="235" spans="1:36" ht="29.25" customHeight="1">
      <c r="A235" s="102"/>
      <c r="B235" s="103"/>
      <c r="C235" s="13" t="s">
        <v>6</v>
      </c>
      <c r="D235" s="35">
        <f>D232+D233+D234</f>
        <v>12539063</v>
      </c>
      <c r="E235" s="35">
        <f>E232+E233+E234</f>
        <v>12794082</v>
      </c>
      <c r="F235" s="70">
        <f>F232+F233+F234</f>
        <v>2423341.65</v>
      </c>
      <c r="G235" s="132">
        <f t="shared" si="35"/>
        <v>18.941113946276097</v>
      </c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</row>
    <row r="236" spans="1:36" ht="23.25" customHeight="1">
      <c r="A236" s="93" t="s">
        <v>29</v>
      </c>
      <c r="B236" s="99" t="s">
        <v>47</v>
      </c>
      <c r="C236" s="5" t="s">
        <v>2</v>
      </c>
      <c r="D236" s="37">
        <v>0</v>
      </c>
      <c r="E236" s="37">
        <v>0</v>
      </c>
      <c r="F236" s="71">
        <v>0</v>
      </c>
      <c r="G236" s="132">
        <v>0</v>
      </c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</row>
    <row r="237" spans="1:36" ht="23.25" customHeight="1">
      <c r="A237" s="94"/>
      <c r="B237" s="99"/>
      <c r="C237" s="5" t="s">
        <v>3</v>
      </c>
      <c r="D237" s="43">
        <v>8656712</v>
      </c>
      <c r="E237" s="43">
        <v>8713731</v>
      </c>
      <c r="F237" s="78">
        <v>1948207</v>
      </c>
      <c r="G237" s="132">
        <f t="shared" si="35"/>
        <v>22.357896978917527</v>
      </c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</row>
    <row r="238" spans="1:36" ht="35.25" customHeight="1">
      <c r="A238" s="94"/>
      <c r="B238" s="99"/>
      <c r="C238" s="5" t="s">
        <v>4</v>
      </c>
      <c r="D238" s="37">
        <v>0</v>
      </c>
      <c r="E238" s="37">
        <v>0</v>
      </c>
      <c r="F238" s="71">
        <v>0</v>
      </c>
      <c r="G238" s="132">
        <v>0</v>
      </c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</row>
    <row r="239" spans="1:36" ht="29.25" customHeight="1">
      <c r="A239" s="95"/>
      <c r="B239" s="99"/>
      <c r="C239" s="4" t="s">
        <v>6</v>
      </c>
      <c r="D239" s="36">
        <f>D236+D237+D238</f>
        <v>8656712</v>
      </c>
      <c r="E239" s="36">
        <f>E236+E237+E238</f>
        <v>8713731</v>
      </c>
      <c r="F239" s="73">
        <f>F236+F237+F238</f>
        <v>1948207</v>
      </c>
      <c r="G239" s="132">
        <f t="shared" si="35"/>
        <v>22.357896978917527</v>
      </c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</row>
    <row r="240" spans="1:36" ht="24" customHeight="1">
      <c r="A240" s="93" t="s">
        <v>71</v>
      </c>
      <c r="B240" s="99" t="s">
        <v>47</v>
      </c>
      <c r="C240" s="29" t="s">
        <v>2</v>
      </c>
      <c r="D240" s="37">
        <v>1767074</v>
      </c>
      <c r="E240" s="37">
        <v>1767074</v>
      </c>
      <c r="F240" s="71">
        <v>0</v>
      </c>
      <c r="G240" s="132">
        <f t="shared" si="35"/>
        <v>0</v>
      </c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</row>
    <row r="241" spans="1:80" ht="25.5" customHeight="1">
      <c r="A241" s="94"/>
      <c r="B241" s="99"/>
      <c r="C241" s="29" t="s">
        <v>3</v>
      </c>
      <c r="D241" s="37">
        <v>112792</v>
      </c>
      <c r="E241" s="37">
        <v>112792</v>
      </c>
      <c r="F241" s="71">
        <v>0</v>
      </c>
      <c r="G241" s="132">
        <f t="shared" si="35"/>
        <v>0</v>
      </c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</row>
    <row r="242" spans="1:80" ht="29.25" customHeight="1">
      <c r="A242" s="94"/>
      <c r="B242" s="99"/>
      <c r="C242" s="29" t="s">
        <v>4</v>
      </c>
      <c r="D242" s="37">
        <v>0</v>
      </c>
      <c r="E242" s="37">
        <v>0</v>
      </c>
      <c r="F242" s="71">
        <v>0</v>
      </c>
      <c r="G242" s="132">
        <v>0</v>
      </c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</row>
    <row r="243" spans="1:80" ht="29.25" customHeight="1">
      <c r="A243" s="95"/>
      <c r="B243" s="99"/>
      <c r="C243" s="4" t="s">
        <v>6</v>
      </c>
      <c r="D243" s="36">
        <f>D240+D241+D242</f>
        <v>1879866</v>
      </c>
      <c r="E243" s="36">
        <f>E240+E241+E242</f>
        <v>1879866</v>
      </c>
      <c r="F243" s="73">
        <f>F240+F241+F242</f>
        <v>0</v>
      </c>
      <c r="G243" s="132">
        <f t="shared" si="35"/>
        <v>0</v>
      </c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</row>
    <row r="244" spans="1:80" ht="24" customHeight="1">
      <c r="A244" s="93" t="s">
        <v>30</v>
      </c>
      <c r="B244" s="99" t="s">
        <v>36</v>
      </c>
      <c r="C244" s="5" t="s">
        <v>2</v>
      </c>
      <c r="D244" s="37">
        <v>0</v>
      </c>
      <c r="E244" s="37">
        <v>0</v>
      </c>
      <c r="F244" s="71">
        <v>0</v>
      </c>
      <c r="G244" s="132">
        <v>0</v>
      </c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</row>
    <row r="245" spans="1:80" ht="23.25" customHeight="1">
      <c r="A245" s="94"/>
      <c r="B245" s="99"/>
      <c r="C245" s="5" t="s">
        <v>3</v>
      </c>
      <c r="D245" s="43">
        <v>1956010</v>
      </c>
      <c r="E245" s="43">
        <v>2154010</v>
      </c>
      <c r="F245" s="74">
        <v>475134.65</v>
      </c>
      <c r="G245" s="132">
        <f t="shared" si="35"/>
        <v>22.058145041109373</v>
      </c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</row>
    <row r="246" spans="1:80" ht="29.25" customHeight="1">
      <c r="A246" s="94"/>
      <c r="B246" s="99"/>
      <c r="C246" s="5" t="s">
        <v>4</v>
      </c>
      <c r="D246" s="37">
        <v>0</v>
      </c>
      <c r="E246" s="37">
        <v>0</v>
      </c>
      <c r="F246" s="71">
        <v>0</v>
      </c>
      <c r="G246" s="132">
        <v>0</v>
      </c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</row>
    <row r="247" spans="1:80" ht="29.25" customHeight="1">
      <c r="A247" s="95"/>
      <c r="B247" s="99"/>
      <c r="C247" s="4" t="s">
        <v>6</v>
      </c>
      <c r="D247" s="36">
        <f>D244+D245+D246</f>
        <v>1956010</v>
      </c>
      <c r="E247" s="36">
        <f>E244+E245+E246</f>
        <v>2154010</v>
      </c>
      <c r="F247" s="73">
        <f>F244+F245+F246</f>
        <v>475134.65</v>
      </c>
      <c r="G247" s="132">
        <f t="shared" si="35"/>
        <v>22.058145041109373</v>
      </c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</row>
    <row r="248" spans="1:80" ht="24" customHeight="1">
      <c r="A248" s="93" t="s">
        <v>72</v>
      </c>
      <c r="B248" s="99" t="s">
        <v>36</v>
      </c>
      <c r="C248" s="59" t="s">
        <v>2</v>
      </c>
      <c r="D248" s="37">
        <v>43686</v>
      </c>
      <c r="E248" s="37">
        <v>43686</v>
      </c>
      <c r="F248" s="71">
        <v>0</v>
      </c>
      <c r="G248" s="132">
        <f t="shared" si="35"/>
        <v>0</v>
      </c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</row>
    <row r="249" spans="1:80" ht="23.25" customHeight="1">
      <c r="A249" s="94"/>
      <c r="B249" s="99"/>
      <c r="C249" s="59" t="s">
        <v>3</v>
      </c>
      <c r="D249" s="37">
        <v>2789</v>
      </c>
      <c r="E249" s="37">
        <v>2789</v>
      </c>
      <c r="F249" s="71">
        <v>0</v>
      </c>
      <c r="G249" s="132">
        <f t="shared" si="35"/>
        <v>0</v>
      </c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</row>
    <row r="250" spans="1:80" ht="29.25" customHeight="1">
      <c r="A250" s="94"/>
      <c r="B250" s="99"/>
      <c r="C250" s="59" t="s">
        <v>4</v>
      </c>
      <c r="D250" s="37">
        <v>0</v>
      </c>
      <c r="E250" s="37">
        <v>0</v>
      </c>
      <c r="F250" s="71">
        <v>0</v>
      </c>
      <c r="G250" s="132">
        <v>0</v>
      </c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</row>
    <row r="251" spans="1:80" ht="29.25" customHeight="1">
      <c r="A251" s="95"/>
      <c r="B251" s="99"/>
      <c r="C251" s="4" t="s">
        <v>6</v>
      </c>
      <c r="D251" s="36">
        <f>D248+D249+D250</f>
        <v>46475</v>
      </c>
      <c r="E251" s="36">
        <f>E248+E249+E250</f>
        <v>46475</v>
      </c>
      <c r="F251" s="73">
        <f>F248+F249+F250</f>
        <v>0</v>
      </c>
      <c r="G251" s="132">
        <f t="shared" si="35"/>
        <v>0</v>
      </c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</row>
    <row r="252" spans="1:80" s="16" customFormat="1" ht="21" customHeight="1">
      <c r="A252" s="125" t="s">
        <v>89</v>
      </c>
      <c r="B252" s="103"/>
      <c r="C252" s="11" t="s">
        <v>2</v>
      </c>
      <c r="D252" s="44">
        <f>D256</f>
        <v>0</v>
      </c>
      <c r="E252" s="44">
        <f>E256+E260+E264+E268</f>
        <v>92695979.620000005</v>
      </c>
      <c r="F252" s="69">
        <f t="shared" ref="E252:F252" si="41">F256</f>
        <v>0</v>
      </c>
      <c r="G252" s="132">
        <f t="shared" si="35"/>
        <v>0</v>
      </c>
      <c r="H252" s="20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1"/>
      <c r="BE252" s="21"/>
      <c r="BF252" s="21"/>
      <c r="BG252" s="21"/>
      <c r="BH252" s="21"/>
      <c r="BI252" s="21"/>
      <c r="BJ252" s="21"/>
      <c r="BK252" s="21"/>
      <c r="BL252" s="21"/>
      <c r="BM252" s="21"/>
      <c r="BN252" s="21"/>
      <c r="BO252" s="21"/>
      <c r="BP252" s="21"/>
      <c r="BQ252" s="21"/>
      <c r="BR252" s="21"/>
      <c r="BS252" s="21"/>
      <c r="BT252" s="21"/>
      <c r="BU252" s="21"/>
      <c r="BV252" s="21"/>
      <c r="BW252" s="21"/>
      <c r="BX252" s="21"/>
      <c r="BY252" s="21"/>
      <c r="BZ252" s="21"/>
      <c r="CA252" s="21"/>
      <c r="CB252" s="21"/>
    </row>
    <row r="253" spans="1:80" s="16" customFormat="1" ht="19.5" customHeight="1">
      <c r="A253" s="125"/>
      <c r="B253" s="103"/>
      <c r="C253" s="11" t="s">
        <v>3</v>
      </c>
      <c r="D253" s="44">
        <f>D257</f>
        <v>15536056</v>
      </c>
      <c r="E253" s="44">
        <f>E257+E261+E265+E269</f>
        <v>17340879.380000003</v>
      </c>
      <c r="F253" s="69">
        <f t="shared" ref="E253:F253" si="42">F257</f>
        <v>3594591</v>
      </c>
      <c r="G253" s="132">
        <f t="shared" si="35"/>
        <v>20.729000653483581</v>
      </c>
      <c r="H253" s="20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1"/>
      <c r="BE253" s="21"/>
      <c r="BF253" s="21"/>
      <c r="BG253" s="21"/>
      <c r="BH253" s="21"/>
      <c r="BI253" s="21"/>
      <c r="BJ253" s="21"/>
      <c r="BK253" s="21"/>
      <c r="BL253" s="21"/>
      <c r="BM253" s="21"/>
      <c r="BN253" s="21"/>
      <c r="BO253" s="21"/>
      <c r="BP253" s="21"/>
      <c r="BQ253" s="21"/>
      <c r="BR253" s="21"/>
      <c r="BS253" s="21"/>
      <c r="BT253" s="21"/>
      <c r="BU253" s="21"/>
      <c r="BV253" s="21"/>
      <c r="BW253" s="21"/>
      <c r="BX253" s="21"/>
      <c r="BY253" s="21"/>
      <c r="BZ253" s="21"/>
      <c r="CA253" s="21"/>
      <c r="CB253" s="21"/>
    </row>
    <row r="254" spans="1:80" s="16" customFormat="1" ht="32.25" customHeight="1">
      <c r="A254" s="125"/>
      <c r="B254" s="103"/>
      <c r="C254" s="11" t="s">
        <v>4</v>
      </c>
      <c r="D254" s="44">
        <f>D258</f>
        <v>0</v>
      </c>
      <c r="E254" s="44">
        <f t="shared" ref="E254:F254" si="43">E258</f>
        <v>0</v>
      </c>
      <c r="F254" s="69">
        <f t="shared" si="43"/>
        <v>0</v>
      </c>
      <c r="G254" s="132">
        <v>0</v>
      </c>
      <c r="H254" s="20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1"/>
      <c r="BE254" s="21"/>
      <c r="BF254" s="21"/>
      <c r="BG254" s="21"/>
      <c r="BH254" s="21"/>
      <c r="BI254" s="21"/>
      <c r="BJ254" s="21"/>
      <c r="BK254" s="21"/>
      <c r="BL254" s="21"/>
      <c r="BM254" s="21"/>
      <c r="BN254" s="21"/>
      <c r="BO254" s="21"/>
      <c r="BP254" s="21"/>
      <c r="BQ254" s="21"/>
      <c r="BR254" s="21"/>
      <c r="BS254" s="21"/>
      <c r="BT254" s="21"/>
      <c r="BU254" s="21"/>
      <c r="BV254" s="21"/>
      <c r="BW254" s="21"/>
      <c r="BX254" s="21"/>
      <c r="BY254" s="21"/>
      <c r="BZ254" s="21"/>
      <c r="CA254" s="21"/>
      <c r="CB254" s="21"/>
    </row>
    <row r="255" spans="1:80" s="16" customFormat="1" ht="29.25" customHeight="1">
      <c r="A255" s="125"/>
      <c r="B255" s="103"/>
      <c r="C255" s="13" t="s">
        <v>6</v>
      </c>
      <c r="D255" s="35">
        <f>D252+D253+D254</f>
        <v>15536056</v>
      </c>
      <c r="E255" s="35">
        <f>E252+E253+E254</f>
        <v>110036859</v>
      </c>
      <c r="F255" s="70">
        <f>F252+F253+F254</f>
        <v>3594591</v>
      </c>
      <c r="G255" s="132">
        <f t="shared" si="35"/>
        <v>3.2667153830699585</v>
      </c>
      <c r="H255" s="20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1"/>
      <c r="BE255" s="21"/>
      <c r="BF255" s="21"/>
      <c r="BG255" s="21"/>
      <c r="BH255" s="21"/>
      <c r="BI255" s="21"/>
      <c r="BJ255" s="21"/>
      <c r="BK255" s="21"/>
      <c r="BL255" s="21"/>
      <c r="BM255" s="21"/>
      <c r="BN255" s="21"/>
      <c r="BO255" s="21"/>
      <c r="BP255" s="21"/>
      <c r="BQ255" s="21"/>
      <c r="BR255" s="21"/>
      <c r="BS255" s="21"/>
      <c r="BT255" s="21"/>
      <c r="BU255" s="21"/>
      <c r="BV255" s="21"/>
      <c r="BW255" s="21"/>
      <c r="BX255" s="21"/>
      <c r="BY255" s="21"/>
      <c r="BZ255" s="21"/>
      <c r="CA255" s="21"/>
      <c r="CB255" s="21"/>
    </row>
    <row r="256" spans="1:80" ht="17.25" customHeight="1">
      <c r="A256" s="93" t="s">
        <v>48</v>
      </c>
      <c r="B256" s="104" t="s">
        <v>28</v>
      </c>
      <c r="C256" s="10" t="s">
        <v>2</v>
      </c>
      <c r="D256" s="45">
        <v>0</v>
      </c>
      <c r="E256" s="45">
        <v>0</v>
      </c>
      <c r="F256" s="86">
        <v>0</v>
      </c>
      <c r="G256" s="132">
        <v>0</v>
      </c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</row>
    <row r="257" spans="1:36" ht="21.75" customHeight="1">
      <c r="A257" s="94"/>
      <c r="B257" s="105"/>
      <c r="C257" s="5" t="s">
        <v>3</v>
      </c>
      <c r="D257" s="37">
        <v>15536056</v>
      </c>
      <c r="E257" s="37">
        <v>16366056</v>
      </c>
      <c r="F257" s="71">
        <v>3594591</v>
      </c>
      <c r="G257" s="132">
        <f t="shared" si="35"/>
        <v>21.963697301292381</v>
      </c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</row>
    <row r="258" spans="1:36" ht="30.75" customHeight="1">
      <c r="A258" s="94"/>
      <c r="B258" s="105"/>
      <c r="C258" s="5" t="s">
        <v>4</v>
      </c>
      <c r="D258" s="37">
        <v>0</v>
      </c>
      <c r="E258" s="37">
        <v>0</v>
      </c>
      <c r="F258" s="71">
        <v>0</v>
      </c>
      <c r="G258" s="132">
        <v>0</v>
      </c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</row>
    <row r="259" spans="1:36" ht="29.25" customHeight="1">
      <c r="A259" s="95"/>
      <c r="B259" s="106"/>
      <c r="C259" s="15" t="s">
        <v>6</v>
      </c>
      <c r="D259" s="39">
        <f>D256+D257+D258</f>
        <v>15536056</v>
      </c>
      <c r="E259" s="39">
        <f>E256+E257+E258</f>
        <v>16366056</v>
      </c>
      <c r="F259" s="77">
        <f>F256+F257+F258</f>
        <v>3594591</v>
      </c>
      <c r="G259" s="132">
        <f t="shared" si="35"/>
        <v>21.963697301292381</v>
      </c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</row>
    <row r="260" spans="1:36" ht="29.25" customHeight="1">
      <c r="A260" s="93" t="s">
        <v>96</v>
      </c>
      <c r="B260" s="104" t="s">
        <v>28</v>
      </c>
      <c r="C260" s="67" t="s">
        <v>2</v>
      </c>
      <c r="D260" s="46">
        <v>0</v>
      </c>
      <c r="E260" s="46">
        <v>0</v>
      </c>
      <c r="F260" s="76">
        <v>0</v>
      </c>
      <c r="G260" s="132">
        <v>0</v>
      </c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</row>
    <row r="261" spans="1:36" ht="29.25" customHeight="1">
      <c r="A261" s="94"/>
      <c r="B261" s="105"/>
      <c r="C261" s="67" t="s">
        <v>3</v>
      </c>
      <c r="D261" s="46">
        <v>0</v>
      </c>
      <c r="E261" s="46">
        <v>38500</v>
      </c>
      <c r="F261" s="76">
        <v>0</v>
      </c>
      <c r="G261" s="132">
        <f t="shared" si="35"/>
        <v>0</v>
      </c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</row>
    <row r="262" spans="1:36" ht="29.25" customHeight="1">
      <c r="A262" s="94"/>
      <c r="B262" s="105"/>
      <c r="C262" s="67" t="s">
        <v>4</v>
      </c>
      <c r="D262" s="46">
        <v>0</v>
      </c>
      <c r="E262" s="46">
        <v>0</v>
      </c>
      <c r="F262" s="76">
        <v>0</v>
      </c>
      <c r="G262" s="132">
        <v>0</v>
      </c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</row>
    <row r="263" spans="1:36" ht="29.25" customHeight="1">
      <c r="A263" s="95"/>
      <c r="B263" s="106"/>
      <c r="C263" s="15" t="s">
        <v>6</v>
      </c>
      <c r="D263" s="39">
        <f>D260+D261+D262</f>
        <v>0</v>
      </c>
      <c r="E263" s="39">
        <f>E260+E261+E262</f>
        <v>38500</v>
      </c>
      <c r="F263" s="39">
        <f>F260+F261+F262</f>
        <v>0</v>
      </c>
      <c r="G263" s="132">
        <f t="shared" si="35"/>
        <v>0</v>
      </c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</row>
    <row r="264" spans="1:36" ht="29.25" customHeight="1">
      <c r="A264" s="93" t="s">
        <v>97</v>
      </c>
      <c r="B264" s="104" t="s">
        <v>98</v>
      </c>
      <c r="C264" s="67" t="s">
        <v>2</v>
      </c>
      <c r="D264" s="46">
        <v>0</v>
      </c>
      <c r="E264" s="37">
        <v>28695979.620000001</v>
      </c>
      <c r="F264" s="76">
        <v>0</v>
      </c>
      <c r="G264" s="132">
        <f t="shared" si="35"/>
        <v>0</v>
      </c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</row>
    <row r="265" spans="1:36" ht="29.25" customHeight="1">
      <c r="A265" s="94"/>
      <c r="B265" s="105"/>
      <c r="C265" s="67" t="s">
        <v>3</v>
      </c>
      <c r="D265" s="46">
        <v>0</v>
      </c>
      <c r="E265" s="37">
        <v>289858.38</v>
      </c>
      <c r="F265" s="76">
        <v>0</v>
      </c>
      <c r="G265" s="132">
        <f t="shared" ref="G265:G275" si="44">F265/E265*100</f>
        <v>0</v>
      </c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</row>
    <row r="266" spans="1:36" ht="29.25" customHeight="1">
      <c r="A266" s="94"/>
      <c r="B266" s="105"/>
      <c r="C266" s="67" t="s">
        <v>4</v>
      </c>
      <c r="D266" s="46">
        <v>0</v>
      </c>
      <c r="E266" s="37">
        <v>0</v>
      </c>
      <c r="F266" s="76">
        <v>0</v>
      </c>
      <c r="G266" s="132">
        <v>0</v>
      </c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</row>
    <row r="267" spans="1:36" ht="29.25" customHeight="1">
      <c r="A267" s="95"/>
      <c r="B267" s="106"/>
      <c r="C267" s="15" t="s">
        <v>6</v>
      </c>
      <c r="D267" s="39">
        <f>D264+D265+D266</f>
        <v>0</v>
      </c>
      <c r="E267" s="39">
        <f>E264+E265+E266</f>
        <v>28985838</v>
      </c>
      <c r="F267" s="39">
        <f>F264+F265+F266</f>
        <v>0</v>
      </c>
      <c r="G267" s="132">
        <f t="shared" si="44"/>
        <v>0</v>
      </c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</row>
    <row r="268" spans="1:36" ht="24" customHeight="1">
      <c r="A268" s="93" t="s">
        <v>99</v>
      </c>
      <c r="B268" s="104" t="s">
        <v>98</v>
      </c>
      <c r="C268" s="67" t="s">
        <v>2</v>
      </c>
      <c r="D268" s="46">
        <v>0</v>
      </c>
      <c r="E268" s="46">
        <v>64000000</v>
      </c>
      <c r="F268" s="76">
        <v>0</v>
      </c>
      <c r="G268" s="132">
        <f t="shared" si="44"/>
        <v>0</v>
      </c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</row>
    <row r="269" spans="1:36" ht="21.75" customHeight="1">
      <c r="A269" s="94"/>
      <c r="B269" s="105"/>
      <c r="C269" s="67" t="s">
        <v>3</v>
      </c>
      <c r="D269" s="46">
        <v>0</v>
      </c>
      <c r="E269" s="46">
        <v>646465</v>
      </c>
      <c r="F269" s="76">
        <v>0</v>
      </c>
      <c r="G269" s="132">
        <f t="shared" si="44"/>
        <v>0</v>
      </c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</row>
    <row r="270" spans="1:36" ht="29.25" customHeight="1">
      <c r="A270" s="94"/>
      <c r="B270" s="105"/>
      <c r="C270" s="67" t="s">
        <v>4</v>
      </c>
      <c r="D270" s="46">
        <v>0</v>
      </c>
      <c r="E270" s="46">
        <v>0</v>
      </c>
      <c r="F270" s="76">
        <v>0</v>
      </c>
      <c r="G270" s="132">
        <v>0</v>
      </c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</row>
    <row r="271" spans="1:36" ht="29.25" customHeight="1">
      <c r="A271" s="95"/>
      <c r="B271" s="106"/>
      <c r="C271" s="15" t="s">
        <v>6</v>
      </c>
      <c r="D271" s="39">
        <f>D268+D269+D270</f>
        <v>0</v>
      </c>
      <c r="E271" s="39">
        <f>E268+E269+E270</f>
        <v>64646465</v>
      </c>
      <c r="F271" s="39">
        <f>F268+F269+F270</f>
        <v>0</v>
      </c>
      <c r="G271" s="132">
        <f t="shared" si="44"/>
        <v>0</v>
      </c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</row>
    <row r="272" spans="1:36" s="17" customFormat="1">
      <c r="A272" s="121" t="s">
        <v>9</v>
      </c>
      <c r="B272" s="124"/>
      <c r="C272" s="33" t="s">
        <v>2</v>
      </c>
      <c r="D272" s="54">
        <f>D8+D80+D104+D144+D200+D232+D252+D56+D96</f>
        <v>148555629.34</v>
      </c>
      <c r="E272" s="54">
        <f>E8+E80+E104+E144+E200+E232+E252+E56+E96</f>
        <v>288620790.10000002</v>
      </c>
      <c r="F272" s="87">
        <f>F8+F80+F104+F144+F200+F232+F252+F56+F96</f>
        <v>24509266.049999997</v>
      </c>
      <c r="G272" s="132">
        <f t="shared" si="44"/>
        <v>8.4918574443331458</v>
      </c>
    </row>
    <row r="273" spans="1:7" s="17" customFormat="1">
      <c r="A273" s="122"/>
      <c r="B273" s="124"/>
      <c r="C273" s="33" t="s">
        <v>3</v>
      </c>
      <c r="D273" s="54">
        <f>D9+D81+D105+D145+D201+D233+D253+D57+D97</f>
        <v>119871080.43000001</v>
      </c>
      <c r="E273" s="54">
        <f>E9+E81+E105+E145+E201+E233+E253+E57+E97</f>
        <v>130198339.45</v>
      </c>
      <c r="F273" s="87">
        <f>F9+F81+F105+F145+F201+F233+F253+F57+F97</f>
        <v>29797815.479999997</v>
      </c>
      <c r="G273" s="132">
        <f t="shared" si="44"/>
        <v>22.88647889510391</v>
      </c>
    </row>
    <row r="274" spans="1:7" s="17" customFormat="1" ht="31.5">
      <c r="A274" s="122"/>
      <c r="B274" s="124"/>
      <c r="C274" s="18" t="s">
        <v>4</v>
      </c>
      <c r="D274" s="55">
        <f>D10+D82+D106+D202+D234+D254+D58+D98</f>
        <v>0</v>
      </c>
      <c r="E274" s="55">
        <f>E10+E82+E106+E202+E234+E254+E58+E98</f>
        <v>0</v>
      </c>
      <c r="F274" s="88">
        <f>F10+F82+F106+F202+F234+F254+F58+F98</f>
        <v>0</v>
      </c>
      <c r="G274" s="132">
        <v>0</v>
      </c>
    </row>
    <row r="275" spans="1:7" s="17" customFormat="1" ht="27.75" customHeight="1">
      <c r="A275" s="123"/>
      <c r="B275" s="124"/>
      <c r="C275" s="19" t="s">
        <v>12</v>
      </c>
      <c r="D275" s="56">
        <f>D272+D273+D274</f>
        <v>268426709.77000001</v>
      </c>
      <c r="E275" s="56">
        <f t="shared" ref="E275:F275" si="45">E272+E273+E274</f>
        <v>418819129.55000001</v>
      </c>
      <c r="F275" s="89">
        <f t="shared" si="45"/>
        <v>54307081.529999994</v>
      </c>
      <c r="G275" s="132">
        <f t="shared" si="44"/>
        <v>12.966714674267674</v>
      </c>
    </row>
    <row r="279" spans="1:7">
      <c r="D279" s="9"/>
      <c r="E279" s="9"/>
      <c r="F279" s="9"/>
    </row>
  </sheetData>
  <mergeCells count="143">
    <mergeCell ref="A172:A175"/>
    <mergeCell ref="B172:B175"/>
    <mergeCell ref="A260:A263"/>
    <mergeCell ref="B260:B263"/>
    <mergeCell ref="A268:A271"/>
    <mergeCell ref="B268:B271"/>
    <mergeCell ref="A264:A267"/>
    <mergeCell ref="B264:B267"/>
    <mergeCell ref="A272:A275"/>
    <mergeCell ref="B272:B275"/>
    <mergeCell ref="B224:B227"/>
    <mergeCell ref="B188:B191"/>
    <mergeCell ref="A252:A255"/>
    <mergeCell ref="B252:B255"/>
    <mergeCell ref="B200:B203"/>
    <mergeCell ref="B192:B195"/>
    <mergeCell ref="B204:B207"/>
    <mergeCell ref="B220:B223"/>
    <mergeCell ref="B228:B231"/>
    <mergeCell ref="B236:B239"/>
    <mergeCell ref="B256:B259"/>
    <mergeCell ref="B216:B219"/>
    <mergeCell ref="A208:A211"/>
    <mergeCell ref="A204:A207"/>
    <mergeCell ref="A232:A235"/>
    <mergeCell ref="A236:A239"/>
    <mergeCell ref="A228:A231"/>
    <mergeCell ref="B232:B235"/>
    <mergeCell ref="A216:A219"/>
    <mergeCell ref="A220:A223"/>
    <mergeCell ref="A212:A215"/>
    <mergeCell ref="B212:B215"/>
    <mergeCell ref="A16:A19"/>
    <mergeCell ref="B16:B19"/>
    <mergeCell ref="A20:A23"/>
    <mergeCell ref="B20:B23"/>
    <mergeCell ref="B28:B31"/>
    <mergeCell ref="A256:A259"/>
    <mergeCell ref="A244:A247"/>
    <mergeCell ref="A240:A243"/>
    <mergeCell ref="B240:B243"/>
    <mergeCell ref="A248:A251"/>
    <mergeCell ref="B248:B251"/>
    <mergeCell ref="B244:B247"/>
    <mergeCell ref="A224:A227"/>
    <mergeCell ref="B208:B211"/>
    <mergeCell ref="B112:B115"/>
    <mergeCell ref="B108:B111"/>
    <mergeCell ref="B124:B127"/>
    <mergeCell ref="A184:A187"/>
    <mergeCell ref="A192:A195"/>
    <mergeCell ref="A200:A203"/>
    <mergeCell ref="B196:B199"/>
    <mergeCell ref="A196:A199"/>
    <mergeCell ref="B184:B187"/>
    <mergeCell ref="A188:A191"/>
    <mergeCell ref="B132:B135"/>
    <mergeCell ref="A40:A43"/>
    <mergeCell ref="A144:A147"/>
    <mergeCell ref="A124:A127"/>
    <mergeCell ref="B136:B139"/>
    <mergeCell ref="A56:A59"/>
    <mergeCell ref="B56:B59"/>
    <mergeCell ref="A60:A63"/>
    <mergeCell ref="B60:B63"/>
    <mergeCell ref="A76:A79"/>
    <mergeCell ref="B76:B79"/>
    <mergeCell ref="B52:B55"/>
    <mergeCell ref="A44:A47"/>
    <mergeCell ref="B44:B47"/>
    <mergeCell ref="A104:A107"/>
    <mergeCell ref="A140:A143"/>
    <mergeCell ref="B140:B143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B6:B7"/>
    <mergeCell ref="B12:B15"/>
    <mergeCell ref="A80:A83"/>
    <mergeCell ref="A88:A91"/>
    <mergeCell ref="A52:A55"/>
    <mergeCell ref="A64:A67"/>
    <mergeCell ref="A68:A71"/>
    <mergeCell ref="A72:A75"/>
    <mergeCell ref="B40:B43"/>
    <mergeCell ref="B32:B35"/>
    <mergeCell ref="B24:B27"/>
    <mergeCell ref="B80:B83"/>
    <mergeCell ref="B64:B67"/>
    <mergeCell ref="B68:B71"/>
    <mergeCell ref="B72:B75"/>
    <mergeCell ref="B48:B51"/>
    <mergeCell ref="B88:B91"/>
    <mergeCell ref="A48:A51"/>
    <mergeCell ref="A84:A87"/>
    <mergeCell ref="B84:B87"/>
    <mergeCell ref="A36:A39"/>
    <mergeCell ref="B36:B39"/>
    <mergeCell ref="A28:A31"/>
    <mergeCell ref="A24:A27"/>
    <mergeCell ref="A32:A35"/>
    <mergeCell ref="A120:A123"/>
    <mergeCell ref="B148:B151"/>
    <mergeCell ref="A136:A139"/>
    <mergeCell ref="A156:A159"/>
    <mergeCell ref="B156:B159"/>
    <mergeCell ref="B144:B147"/>
    <mergeCell ref="A128:A131"/>
    <mergeCell ref="B128:B131"/>
    <mergeCell ref="A92:A95"/>
    <mergeCell ref="B92:B95"/>
    <mergeCell ref="B104:B107"/>
    <mergeCell ref="A116:A119"/>
    <mergeCell ref="A108:A111"/>
    <mergeCell ref="A132:A135"/>
    <mergeCell ref="A96:A99"/>
    <mergeCell ref="B96:B99"/>
    <mergeCell ref="A100:A103"/>
    <mergeCell ref="B100:B103"/>
    <mergeCell ref="B116:B119"/>
    <mergeCell ref="A112:A115"/>
    <mergeCell ref="A152:A155"/>
    <mergeCell ref="B152:B155"/>
    <mergeCell ref="A148:A151"/>
    <mergeCell ref="B120:B123"/>
    <mergeCell ref="A180:A183"/>
    <mergeCell ref="B180:B183"/>
    <mergeCell ref="B176:B179"/>
    <mergeCell ref="A168:A171"/>
    <mergeCell ref="A164:A167"/>
    <mergeCell ref="A160:A163"/>
    <mergeCell ref="B160:B163"/>
    <mergeCell ref="A176:A179"/>
    <mergeCell ref="B168:B171"/>
    <mergeCell ref="B164:B167"/>
  </mergeCells>
  <phoneticPr fontId="0" type="noConversion"/>
  <pageMargins left="0.25" right="0" top="0.12" bottom="0.35433070866141736" header="0.11811023622047245" footer="0.11811023622047245"/>
  <pageSetup paperSize="9" scale="61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2021-06-16T12:32:38Z</cp:lastPrinted>
  <dcterms:created xsi:type="dcterms:W3CDTF">2011-06-15T13:58:56Z</dcterms:created>
  <dcterms:modified xsi:type="dcterms:W3CDTF">2022-04-27T09:15:45Z</dcterms:modified>
</cp:coreProperties>
</file>