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на 01.07.2023г\"/>
    </mc:Choice>
  </mc:AlternateContent>
  <xr:revisionPtr revIDLastSave="0" documentId="13_ncr:1_{DC19CC9B-A88B-42D2-B011-7A74ADA6BA0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8'!$A$1:$G$267</definedName>
  </definedNames>
  <calcPr calcId="181029"/>
</workbook>
</file>

<file path=xl/calcChain.xml><?xml version="1.0" encoding="utf-8"?>
<calcChain xmlns="http://schemas.openxmlformats.org/spreadsheetml/2006/main">
  <c r="F195" i="1" l="1"/>
  <c r="F253" i="1"/>
  <c r="F145" i="1"/>
  <c r="F144" i="1"/>
  <c r="E195" i="1"/>
  <c r="F9" i="1" l="1"/>
  <c r="F8" i="1"/>
  <c r="F11" i="1" s="1"/>
  <c r="E9" i="1"/>
  <c r="G53" i="1"/>
  <c r="G55" i="1"/>
  <c r="E55" i="1"/>
  <c r="F55" i="1"/>
  <c r="D55" i="1"/>
  <c r="G13" i="1" l="1"/>
  <c r="G17" i="1"/>
  <c r="G20" i="1"/>
  <c r="G24" i="1"/>
  <c r="G28" i="1"/>
  <c r="G36" i="1"/>
  <c r="G41" i="1"/>
  <c r="G45" i="1"/>
  <c r="G49" i="1"/>
  <c r="G56" i="1"/>
  <c r="G57" i="1"/>
  <c r="G69" i="1"/>
  <c r="G73" i="1"/>
  <c r="G77" i="1"/>
  <c r="G81" i="1"/>
  <c r="G88" i="1"/>
  <c r="G89" i="1"/>
  <c r="G93" i="1"/>
  <c r="G100" i="1"/>
  <c r="G101" i="1"/>
  <c r="G109" i="1"/>
  <c r="G113" i="1"/>
  <c r="G117" i="1"/>
  <c r="G121" i="1"/>
  <c r="G125" i="1"/>
  <c r="G128" i="1"/>
  <c r="G129" i="1"/>
  <c r="G132" i="1"/>
  <c r="G133" i="1"/>
  <c r="G137" i="1"/>
  <c r="G141" i="1"/>
  <c r="G148" i="1"/>
  <c r="G149" i="1"/>
  <c r="G152" i="1"/>
  <c r="G153" i="1"/>
  <c r="G157" i="1"/>
  <c r="G160" i="1"/>
  <c r="G161" i="1"/>
  <c r="G168" i="1"/>
  <c r="G172" i="1"/>
  <c r="G176" i="1"/>
  <c r="G177" i="1"/>
  <c r="G180" i="1"/>
  <c r="G185" i="1"/>
  <c r="G189" i="1"/>
  <c r="G192" i="1"/>
  <c r="G196" i="1"/>
  <c r="G197" i="1"/>
  <c r="G205" i="1"/>
  <c r="G208" i="1"/>
  <c r="G212" i="1"/>
  <c r="G216" i="1"/>
  <c r="G220" i="1"/>
  <c r="G224" i="1"/>
  <c r="G229" i="1"/>
  <c r="G237" i="1"/>
  <c r="G241" i="1"/>
  <c r="G245" i="1"/>
  <c r="G248" i="1"/>
  <c r="G249" i="1"/>
  <c r="G257" i="1"/>
  <c r="G261" i="1"/>
  <c r="E8" i="1"/>
  <c r="F191" i="1"/>
  <c r="G191" i="1" s="1"/>
  <c r="E191" i="1"/>
  <c r="D191" i="1"/>
  <c r="G195" i="1" l="1"/>
  <c r="D195" i="1"/>
  <c r="F167" i="1" l="1"/>
  <c r="E156" i="1" l="1"/>
  <c r="G156" i="1" l="1"/>
  <c r="E144" i="1"/>
  <c r="G144" i="1" s="1"/>
  <c r="G165" i="1"/>
  <c r="E145" i="1"/>
  <c r="G145" i="1" s="1"/>
  <c r="E167" i="1"/>
  <c r="G167" i="1" s="1"/>
  <c r="E253" i="1" l="1"/>
  <c r="E247" i="1"/>
  <c r="E263" i="1"/>
  <c r="F263" i="1"/>
  <c r="G263" i="1" s="1"/>
  <c r="D263" i="1"/>
  <c r="F233" i="1" l="1"/>
  <c r="E233" i="1"/>
  <c r="D233" i="1"/>
  <c r="E243" i="1"/>
  <c r="F243" i="1"/>
  <c r="D243" i="1"/>
  <c r="F228" i="1"/>
  <c r="G228" i="1" s="1"/>
  <c r="E228" i="1"/>
  <c r="F105" i="1"/>
  <c r="E105" i="1"/>
  <c r="E139" i="1"/>
  <c r="F139" i="1"/>
  <c r="D139" i="1"/>
  <c r="G97" i="1"/>
  <c r="E96" i="1"/>
  <c r="G96" i="1" s="1"/>
  <c r="E79" i="1"/>
  <c r="E65" i="1"/>
  <c r="D63" i="1"/>
  <c r="D59" i="1"/>
  <c r="D51" i="1"/>
  <c r="D47" i="1"/>
  <c r="D43" i="1"/>
  <c r="D39" i="1"/>
  <c r="D35" i="1"/>
  <c r="D31" i="1"/>
  <c r="D27" i="1"/>
  <c r="D23" i="1"/>
  <c r="D19" i="1"/>
  <c r="D15" i="1"/>
  <c r="G243" i="1" l="1"/>
  <c r="G233" i="1"/>
  <c r="G105" i="1"/>
  <c r="G139" i="1"/>
  <c r="E63" i="1"/>
  <c r="E59" i="1"/>
  <c r="E51" i="1"/>
  <c r="E47" i="1"/>
  <c r="E43" i="1"/>
  <c r="E39" i="1"/>
  <c r="E35" i="1"/>
  <c r="E31" i="1"/>
  <c r="E27" i="1"/>
  <c r="E23" i="1"/>
  <c r="E19" i="1"/>
  <c r="E15" i="1"/>
  <c r="F131" i="1" l="1"/>
  <c r="D185" i="1"/>
  <c r="D145" i="1" s="1"/>
  <c r="G253" i="1"/>
  <c r="D254" i="1"/>
  <c r="D253" i="1"/>
  <c r="D252" i="1"/>
  <c r="E234" i="1"/>
  <c r="F234" i="1"/>
  <c r="D234" i="1"/>
  <c r="F232" i="1"/>
  <c r="G232" i="1" s="1"/>
  <c r="E232" i="1"/>
  <c r="D248" i="1"/>
  <c r="D232" i="1" s="1"/>
  <c r="D228" i="1"/>
  <c r="D196" i="1"/>
  <c r="D156" i="1"/>
  <c r="E104" i="1"/>
  <c r="F104" i="1"/>
  <c r="D104" i="1"/>
  <c r="E85" i="1"/>
  <c r="F85" i="1"/>
  <c r="D85" i="1"/>
  <c r="E84" i="1"/>
  <c r="F84" i="1"/>
  <c r="D84" i="1"/>
  <c r="E103" i="1"/>
  <c r="F103" i="1"/>
  <c r="G103" i="1" s="1"/>
  <c r="D103" i="1"/>
  <c r="C100" i="1"/>
  <c r="C101" i="1"/>
  <c r="C102" i="1"/>
  <c r="C103" i="1"/>
  <c r="B100" i="1"/>
  <c r="F65" i="1"/>
  <c r="G65" i="1" s="1"/>
  <c r="E64" i="1"/>
  <c r="F64" i="1"/>
  <c r="D65" i="1"/>
  <c r="D64" i="1"/>
  <c r="B60" i="1"/>
  <c r="C61" i="1"/>
  <c r="C62" i="1"/>
  <c r="C63" i="1"/>
  <c r="G85" i="1" l="1"/>
  <c r="G84" i="1"/>
  <c r="G104" i="1"/>
  <c r="G9" i="1"/>
  <c r="D144" i="1"/>
  <c r="F63" i="1"/>
  <c r="D247" i="1" l="1"/>
  <c r="E199" i="1" l="1"/>
  <c r="F199" i="1"/>
  <c r="G199" i="1" s="1"/>
  <c r="D199" i="1" l="1"/>
  <c r="E106" i="1"/>
  <c r="F106" i="1"/>
  <c r="F107" i="1" s="1"/>
  <c r="D105" i="1"/>
  <c r="E10" i="1"/>
  <c r="F10" i="1"/>
  <c r="D9" i="1"/>
  <c r="D8" i="1"/>
  <c r="F39" i="1"/>
  <c r="G39" i="1" s="1"/>
  <c r="E86" i="1"/>
  <c r="F86" i="1"/>
  <c r="D86" i="1"/>
  <c r="F91" i="1"/>
  <c r="G91" i="1" s="1"/>
  <c r="E91" i="1"/>
  <c r="D91" i="1"/>
  <c r="E131" i="1"/>
  <c r="G131" i="1" s="1"/>
  <c r="D131" i="1"/>
  <c r="F143" i="1"/>
  <c r="E143" i="1"/>
  <c r="D143" i="1"/>
  <c r="D106" i="1"/>
  <c r="E146" i="1"/>
  <c r="E147" i="1" s="1"/>
  <c r="F146" i="1"/>
  <c r="F147" i="1" s="1"/>
  <c r="D146" i="1"/>
  <c r="G147" i="1" l="1"/>
  <c r="G143" i="1"/>
  <c r="E11" i="1"/>
  <c r="E200" i="1"/>
  <c r="F200" i="1"/>
  <c r="E201" i="1"/>
  <c r="E265" i="1" s="1"/>
  <c r="F201" i="1"/>
  <c r="E202" i="1"/>
  <c r="F202" i="1"/>
  <c r="D200" i="1"/>
  <c r="D264" i="1" s="1"/>
  <c r="F265" i="1" l="1"/>
  <c r="G265" i="1" s="1"/>
  <c r="G201" i="1"/>
  <c r="G200" i="1"/>
  <c r="F251" i="1"/>
  <c r="E251" i="1"/>
  <c r="D251" i="1"/>
  <c r="E252" i="1"/>
  <c r="E264" i="1" s="1"/>
  <c r="F252" i="1"/>
  <c r="E254" i="1"/>
  <c r="F254" i="1"/>
  <c r="F83" i="1"/>
  <c r="G83" i="1" s="1"/>
  <c r="E83" i="1"/>
  <c r="D83" i="1"/>
  <c r="F79" i="1"/>
  <c r="G79" i="1" s="1"/>
  <c r="D79" i="1"/>
  <c r="F75" i="1"/>
  <c r="E75" i="1"/>
  <c r="D75" i="1"/>
  <c r="F71" i="1"/>
  <c r="E71" i="1"/>
  <c r="D71" i="1"/>
  <c r="F66" i="1"/>
  <c r="E66" i="1"/>
  <c r="D66" i="1"/>
  <c r="G71" i="1" l="1"/>
  <c r="G75" i="1"/>
  <c r="G251" i="1"/>
  <c r="E266" i="1"/>
  <c r="F266" i="1"/>
  <c r="F255" i="1"/>
  <c r="G255" i="1" s="1"/>
  <c r="E255" i="1"/>
  <c r="E67" i="1"/>
  <c r="D67" i="1"/>
  <c r="F67" i="1"/>
  <c r="G67" i="1" s="1"/>
  <c r="E215" i="1" l="1"/>
  <c r="D215" i="1"/>
  <c r="F215" i="1" l="1"/>
  <c r="G215" i="1" s="1"/>
  <c r="D10" i="1"/>
  <c r="E159" i="1" l="1"/>
  <c r="F159" i="1"/>
  <c r="G159" i="1" s="1"/>
  <c r="D159" i="1"/>
  <c r="E175" i="1" l="1"/>
  <c r="F175" i="1"/>
  <c r="G175" i="1" s="1"/>
  <c r="D175" i="1"/>
  <c r="F151" i="1" l="1"/>
  <c r="G151" i="1" s="1"/>
  <c r="E151" i="1"/>
  <c r="D151" i="1"/>
  <c r="D201" i="1" l="1"/>
  <c r="D265" i="1" s="1"/>
  <c r="D135" i="1"/>
  <c r="D99" i="1" l="1"/>
  <c r="E99" i="1"/>
  <c r="F99" i="1"/>
  <c r="G99" i="1" l="1"/>
  <c r="D95" i="1"/>
  <c r="F59" i="1" l="1"/>
  <c r="G59" i="1" s="1"/>
  <c r="D167" i="1" l="1"/>
  <c r="F163" i="1"/>
  <c r="G163" i="1" s="1"/>
  <c r="E163" i="1"/>
  <c r="D163" i="1"/>
  <c r="F187" i="1"/>
  <c r="E187" i="1"/>
  <c r="D187" i="1"/>
  <c r="F183" i="1"/>
  <c r="G183" i="1" s="1"/>
  <c r="E183" i="1"/>
  <c r="D183" i="1"/>
  <c r="F179" i="1"/>
  <c r="E179" i="1"/>
  <c r="D179" i="1"/>
  <c r="F171" i="1"/>
  <c r="G171" i="1" s="1"/>
  <c r="E171" i="1"/>
  <c r="D171" i="1"/>
  <c r="F135" i="1"/>
  <c r="E135" i="1"/>
  <c r="F123" i="1"/>
  <c r="E123" i="1"/>
  <c r="D123" i="1"/>
  <c r="F127" i="1"/>
  <c r="G127" i="1" s="1"/>
  <c r="E127" i="1"/>
  <c r="D127" i="1"/>
  <c r="F51" i="1"/>
  <c r="G51" i="1" s="1"/>
  <c r="F47" i="1"/>
  <c r="G47" i="1" s="1"/>
  <c r="F27" i="1"/>
  <c r="G27" i="1" s="1"/>
  <c r="F15" i="1"/>
  <c r="G15" i="1" s="1"/>
  <c r="F19" i="1"/>
  <c r="G19" i="1" s="1"/>
  <c r="F23" i="1"/>
  <c r="G23" i="1" s="1"/>
  <c r="F31" i="1"/>
  <c r="G31" i="1" s="1"/>
  <c r="F43" i="1"/>
  <c r="G43" i="1" s="1"/>
  <c r="E95" i="1"/>
  <c r="F95" i="1"/>
  <c r="E111" i="1"/>
  <c r="F111" i="1"/>
  <c r="E115" i="1"/>
  <c r="F115" i="1"/>
  <c r="E119" i="1"/>
  <c r="F119" i="1"/>
  <c r="G119" i="1" s="1"/>
  <c r="E155" i="1"/>
  <c r="F155" i="1"/>
  <c r="G155" i="1" s="1"/>
  <c r="E207" i="1"/>
  <c r="F207" i="1"/>
  <c r="G207" i="1" s="1"/>
  <c r="E211" i="1"/>
  <c r="F211" i="1"/>
  <c r="G211" i="1" s="1"/>
  <c r="E223" i="1"/>
  <c r="F223" i="1"/>
  <c r="G223" i="1" s="1"/>
  <c r="E227" i="1"/>
  <c r="F227" i="1"/>
  <c r="G227" i="1" s="1"/>
  <c r="E231" i="1"/>
  <c r="F231" i="1"/>
  <c r="G231" i="1" s="1"/>
  <c r="E239" i="1"/>
  <c r="F239" i="1"/>
  <c r="G239" i="1" s="1"/>
  <c r="F247" i="1"/>
  <c r="G247" i="1" s="1"/>
  <c r="E259" i="1"/>
  <c r="F259" i="1"/>
  <c r="D115" i="1"/>
  <c r="D155" i="1"/>
  <c r="D202" i="1"/>
  <c r="D266" i="1" s="1"/>
  <c r="D239" i="1"/>
  <c r="D231" i="1"/>
  <c r="D227" i="1"/>
  <c r="D211" i="1"/>
  <c r="D207" i="1"/>
  <c r="D119" i="1"/>
  <c r="D111" i="1"/>
  <c r="D223" i="1"/>
  <c r="D259" i="1"/>
  <c r="D219" i="1"/>
  <c r="E219" i="1"/>
  <c r="F219" i="1"/>
  <c r="G219" i="1" s="1"/>
  <c r="G115" i="1" l="1"/>
  <c r="G111" i="1"/>
  <c r="G95" i="1"/>
  <c r="G259" i="1"/>
  <c r="G123" i="1"/>
  <c r="G135" i="1"/>
  <c r="G179" i="1"/>
  <c r="G187" i="1"/>
  <c r="D267" i="1"/>
  <c r="E267" i="1"/>
  <c r="F203" i="1"/>
  <c r="E235" i="1"/>
  <c r="E203" i="1"/>
  <c r="E107" i="1"/>
  <c r="G107" i="1" s="1"/>
  <c r="E87" i="1"/>
  <c r="D235" i="1"/>
  <c r="D107" i="1"/>
  <c r="D87" i="1"/>
  <c r="D203" i="1"/>
  <c r="F235" i="1"/>
  <c r="G235" i="1" s="1"/>
  <c r="F87" i="1"/>
  <c r="G87" i="1" s="1"/>
  <c r="D11" i="1"/>
  <c r="D147" i="1"/>
  <c r="D255" i="1"/>
  <c r="G203" i="1" l="1"/>
  <c r="F264" i="1" l="1"/>
  <c r="G32" i="1"/>
  <c r="F35" i="1"/>
  <c r="G35" i="1" s="1"/>
  <c r="F267" i="1" l="1"/>
  <c r="G267" i="1" s="1"/>
  <c r="G264" i="1"/>
  <c r="G8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<sst xmlns="http://schemas.openxmlformats.org/spreadsheetml/2006/main" count="394" uniqueCount="97">
  <si>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</si>
  <si>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</si>
  <si>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</si>
  <si>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</si>
  <si>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</si>
  <si>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</si>
  <si>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</si>
  <si>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</si>
  <si>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</si>
  <si>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</si>
  <si>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</si>
  <si>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</si>
  <si>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</si>
  <si>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</si>
  <si>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</si>
  <si>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</si>
  <si>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</si>
  <si>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</si>
  <si>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</si>
  <si>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</si>
  <si>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</si>
  <si>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</si>
  <si>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</si>
  <si>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</si>
  <si>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</si>
  <si>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</si>
  <si>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</si>
  <si>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</si>
  <si>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</si>
  <si>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</si>
  <si>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</si>
  <si>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</si>
  <si>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</si>
  <si>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</si>
  <si>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</si>
  <si>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</si>
  <si>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Администрация города Фокино, МКУ «Управление социально-культурной сферы города Фокино»</t>
  </si>
  <si>
    <t xml:space="preserve">  </t>
  </si>
  <si>
    <t>Обеспечение мероприятий по содержанию муниципального жилья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</si>
  <si>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</si>
  <si>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</si>
  <si>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</si>
  <si>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</si>
  <si>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</si>
  <si>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</si>
  <si>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</si>
  <si>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</si>
  <si>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</si>
  <si>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</si>
  <si>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</si>
  <si>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</si>
  <si>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</si>
  <si>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</si>
  <si>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</si>
  <si>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</si>
  <si>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</si>
  <si>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</si>
  <si>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</si>
  <si>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</si>
  <si>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</si>
  <si>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</si>
  <si>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</si>
  <si>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Подготовка объектов жилищно-коммунального хозяйства к зиме (ремонт сетей теплоснабжения)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</si>
  <si>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</si>
  <si>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</si>
  <si>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</si>
  <si>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</si>
  <si>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</si>
  <si>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</si>
  <si>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</si>
  <si>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</si>
  <si>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Развитие и совершенствование сети автомобильных дорог общего пользования местного значения (Мост через реку Болва)</t>
  </si>
  <si>
    <t>Мероприятия в сфере охраны окружающей среды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</si>
  <si>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</si>
  <si>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</si>
  <si>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</si>
  <si>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</si>
  <si>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</si>
  <si>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</si>
  <si>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</si>
  <si>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</si>
  <si>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</si>
  <si>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</si>
  <si>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</si>
  <si>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План на 2023 год</t>
  </si>
  <si>
    <t xml:space="preserve">План на 2023 год с изменениями </t>
  </si>
  <si>
    <t>% исполнения к уточненному плану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</si>
  <si>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</si>
  <si>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Повышение энергетической эффективности и обеспечения энергосбережения</t>
  </si>
  <si>
    <t>Субсидии автономным учреждениям на возмещение нормативных затрат, связанных с оказанием ими муниципальных услуг, выполнением работ (Снос ДК)</t>
  </si>
  <si>
    <t xml:space="preserve">Организация и проведение мероприятий по развитию физической культуры и спорта </t>
  </si>
  <si>
    <t>Предоставление субсидий бюджетным, автономным учреждениям и иным некоммерческим организациям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</si>
  <si>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Предоставление субсидий бюджетным, автономным учреждениям и иным некоммерческим организациям (Региональный проект "Патриотическое воспитание граждан Российской Федерации (Брянская область)" (Проведение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Федерации)</t>
  </si>
  <si>
    <t>Мероприятия по развитию образования (Социальное обеспечение и иные выплаты населению)</t>
  </si>
  <si>
    <t>Осуществление мероприятий по землеустройству и землепользованию</t>
  </si>
  <si>
    <t>Факт на 01.07.2023г</t>
  </si>
  <si>
    <t>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</si>
</sst>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8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4" fontId="7" fillId="4" borderId="4" xfId="0" applyNumberFormat="1" applyFont="1" applyFill="1" applyBorder="1" applyAlignment="1">
      <alignment horizontal="left" vertical="top"/>
    </xf>
    <xf numFmtId="4" fontId="1" fillId="4" borderId="0" xfId="0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8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2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2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left" vertical="top" wrapText="1"/>
    </xf>
    <xf numFmtId="4" fontId="2" fillId="4" borderId="5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4" fontId="1" fillId="4" borderId="12" xfId="0" applyNumberFormat="1" applyFont="1" applyFill="1" applyBorder="1" applyAlignment="1">
      <alignment horizontal="left" vertical="top" wrapText="1"/>
    </xf>
    <xf numFmtId="4" fontId="1" fillId="4" borderId="13" xfId="0" applyNumberFormat="1" applyFont="1" applyFill="1" applyBorder="1" applyAlignment="1">
      <alignment horizontal="left" vertical="top"/>
    </xf>
    <xf numFmtId="4" fontId="7" fillId="4" borderId="13" xfId="0" applyNumberFormat="1" applyFont="1" applyFill="1" applyBorder="1" applyAlignment="1">
      <alignment horizontal="left" vertical="top"/>
    </xf>
    <xf numFmtId="4" fontId="1" fillId="0" borderId="5" xfId="0" applyNumberFormat="1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left" vertical="top"/>
    </xf>
    <xf numFmtId="4" fontId="1" fillId="4" borderId="14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/>
    </xf>
    <xf numFmtId="4" fontId="1" fillId="4" borderId="15" xfId="0" applyNumberFormat="1" applyFont="1" applyFill="1" applyBorder="1" applyAlignment="1">
      <alignment horizontal="left" vertical="top"/>
    </xf>
    <xf numFmtId="4" fontId="12" fillId="4" borderId="5" xfId="0" applyNumberFormat="1" applyFont="1" applyFill="1" applyBorder="1" applyAlignment="1">
      <alignment horizontal="left" vertical="top"/>
    </xf>
    <xf numFmtId="4" fontId="12" fillId="4" borderId="13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left" vertical="center"/>
    </xf>
    <xf numFmtId="4" fontId="2" fillId="4" borderId="5" xfId="0" applyNumberFormat="1" applyFont="1" applyFill="1" applyBorder="1" applyAlignment="1">
      <alignment horizontal="left" vertical="center"/>
    </xf>
    <xf numFmtId="4" fontId="1" fillId="4" borderId="2" xfId="0" applyNumberFormat="1" applyFont="1" applyFill="1" applyBorder="1" applyAlignment="1">
      <alignment horizontal="left" vertical="center"/>
    </xf>
    <xf numFmtId="4" fontId="1" fillId="4" borderId="7" xfId="0" applyNumberFormat="1" applyFont="1" applyFill="1" applyBorder="1" applyAlignment="1">
      <alignment horizontal="left" vertical="center" wrapText="1"/>
    </xf>
    <xf numFmtId="4" fontId="1" fillId="4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vertical="center" wrapText="1"/>
    </xf>
    <xf numFmtId="165" fontId="8" fillId="4" borderId="1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1"/>
  <sheetViews>
    <sheetView tabSelected="1" view="pageBreakPreview" zoomScaleNormal="90" zoomScaleSheetLayoutView="100" workbookViewId="0">
      <pane ySplit="7" topLeftCell="A133" activePane="bottomLeft" state="frozen"/>
      <selection pane="bottomLeft" activeCell="A136" sqref="A136:A139"/>
    </sheetView>
  </sheetViews>
  <sheetFormatPr defaultColWidth="2.7109375" defaultRowHeight="15.75" x14ac:dyDescent="0.25"/>
  <cols>
    <col min="1" max="1" width="42.28515625" style="3" customWidth="1"/>
    <col min="2" max="2" width="19.85546875" style="3" customWidth="1"/>
    <col min="3" max="3" width="19.28515625" style="3" customWidth="1"/>
    <col min="4" max="4" width="15.7109375" style="4" customWidth="1"/>
    <col min="5" max="5" width="15.28515625" style="4" customWidth="1"/>
    <col min="6" max="6" width="15.42578125" style="4" customWidth="1"/>
    <col min="7" max="7" width="13.14062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87" t="s">
        <v>74</v>
      </c>
      <c r="E1" s="87"/>
      <c r="F1" s="87"/>
      <c r="G1" s="87"/>
    </row>
    <row r="2" spans="1:36" ht="18.75" customHeight="1" x14ac:dyDescent="0.25">
      <c r="A2" s="1"/>
      <c r="B2" s="1"/>
      <c r="C2" s="1"/>
      <c r="D2" s="87" t="s">
        <v>7</v>
      </c>
      <c r="E2" s="87"/>
      <c r="F2" s="87"/>
      <c r="G2" s="87"/>
    </row>
    <row r="3" spans="1:36" ht="39" customHeight="1" x14ac:dyDescent="0.25">
      <c r="A3" s="6"/>
      <c r="B3" s="1"/>
      <c r="C3" s="1"/>
      <c r="D3" s="88" t="s">
        <v>75</v>
      </c>
      <c r="E3" s="88"/>
      <c r="F3" s="88"/>
      <c r="G3" s="88"/>
      <c r="K3" s="9"/>
    </row>
    <row r="4" spans="1:36" ht="38.25" customHeight="1" x14ac:dyDescent="0.25">
      <c r="A4" s="89" t="s">
        <v>83</v>
      </c>
      <c r="B4" s="89"/>
      <c r="C4" s="89"/>
      <c r="D4" s="89"/>
      <c r="E4" s="89"/>
      <c r="F4" s="89"/>
      <c r="G4" s="89"/>
    </row>
    <row r="5" spans="1:36" ht="12.75" customHeight="1" x14ac:dyDescent="0.25">
      <c r="A5" s="2"/>
      <c r="B5" s="2"/>
      <c r="C5" s="2"/>
      <c r="E5" s="2"/>
      <c r="F5" s="2"/>
      <c r="G5" s="7" t="s">
        <v>18</v>
      </c>
    </row>
    <row r="6" spans="1:36" ht="38.25" customHeight="1" x14ac:dyDescent="0.25">
      <c r="A6" s="90" t="s">
        <v>8</v>
      </c>
      <c r="B6" s="90" t="s">
        <v>0</v>
      </c>
      <c r="C6" s="90" t="s">
        <v>1</v>
      </c>
      <c r="D6" s="93" t="s">
        <v>33</v>
      </c>
      <c r="E6" s="94"/>
      <c r="F6" s="94"/>
      <c r="G6" s="95"/>
    </row>
    <row r="7" spans="1:36" ht="64.5" customHeight="1" x14ac:dyDescent="0.25">
      <c r="A7" s="90"/>
      <c r="B7" s="90"/>
      <c r="C7" s="90"/>
      <c r="D7" s="47" t="s">
        <v>84</v>
      </c>
      <c r="E7" s="47" t="s">
        <v>85</v>
      </c>
      <c r="F7" s="47" t="s">
        <v>95</v>
      </c>
      <c r="G7" s="49" t="s">
        <v>86</v>
      </c>
      <c r="V7" s="3" t="s">
        <v>48</v>
      </c>
    </row>
    <row r="8" spans="1:36" s="18" customFormat="1" ht="19.5" customHeight="1" x14ac:dyDescent="0.25">
      <c r="A8" s="92" t="s">
        <v>80</v>
      </c>
      <c r="B8" s="91" t="s">
        <v>11</v>
      </c>
      <c r="C8" s="10" t="s">
        <v>2</v>
      </c>
      <c r="D8" s="68">
        <f>D12+D16+D20+D24+D28+D32+D40+D44+D48+D56+D36</f>
        <v>2641391.2000000002</v>
      </c>
      <c r="E8" s="68">
        <f>E12+E16+E20+E24+E28+E32+E40+E44+E48+E56+E36+E60</f>
        <v>2642780.2000000002</v>
      </c>
      <c r="F8" s="68">
        <f>F12+F16+F20+F24+F28+F32+F40+F44+F48+F56+F36+F60</f>
        <v>692934.3</v>
      </c>
      <c r="G8" s="63">
        <f>F8/E8*100</f>
        <v>26.219899029060379</v>
      </c>
    </row>
    <row r="9" spans="1:36" s="18" customFormat="1" ht="21" customHeight="1" x14ac:dyDescent="0.25">
      <c r="A9" s="92"/>
      <c r="B9" s="91"/>
      <c r="C9" s="10" t="s">
        <v>3</v>
      </c>
      <c r="D9" s="68">
        <f>D13+D17+D25+D33+D45+D21+D41+D49+D29+D57+D37</f>
        <v>20151357.640000001</v>
      </c>
      <c r="E9" s="68">
        <f>E13+E17+E25+E33+E45+E21+E41+E49+E29+E57+E37+E61+E53</f>
        <v>20397753.27</v>
      </c>
      <c r="F9" s="68">
        <f>F13+F17+F25+F33+F45+F21+F41+F49+F29+F57+F37+F61+F53</f>
        <v>8585864.379999999</v>
      </c>
      <c r="G9" s="63">
        <f t="shared" ref="G9:G75" si="0">F9/E9*100</f>
        <v>42.092206265812912</v>
      </c>
    </row>
    <row r="10" spans="1:36" s="18" customFormat="1" ht="31.5" customHeight="1" x14ac:dyDescent="0.25">
      <c r="A10" s="92"/>
      <c r="B10" s="91"/>
      <c r="C10" s="10" t="s">
        <v>4</v>
      </c>
      <c r="D10" s="68">
        <f>D14+D18+D22+D26+D30+D42+D50+D46+D58</f>
        <v>0</v>
      </c>
      <c r="E10" s="68">
        <f t="shared" ref="E10:F10" si="1">E14+E18+E22+E26+E30+E42+E50+E46+E58</f>
        <v>0</v>
      </c>
      <c r="F10" s="69">
        <f t="shared" si="1"/>
        <v>0</v>
      </c>
      <c r="G10" s="63">
        <v>0</v>
      </c>
    </row>
    <row r="11" spans="1:36" s="18" customFormat="1" ht="32.25" customHeight="1" x14ac:dyDescent="0.25">
      <c r="A11" s="92"/>
      <c r="B11" s="91"/>
      <c r="C11" s="10" t="s">
        <v>5</v>
      </c>
      <c r="D11" s="65">
        <f>D8+D9+D10</f>
        <v>22792748.84</v>
      </c>
      <c r="E11" s="65">
        <f t="shared" ref="E11:F11" si="2">E8+E9+E10</f>
        <v>23040533.469999999</v>
      </c>
      <c r="F11" s="65">
        <f t="shared" si="2"/>
        <v>9278798.6799999997</v>
      </c>
      <c r="G11" s="63">
        <f t="shared" si="0"/>
        <v>40.271631262711381</v>
      </c>
      <c r="L11" s="19"/>
    </row>
    <row r="12" spans="1:36" s="21" customFormat="1" ht="15.75" customHeight="1" x14ac:dyDescent="0.25">
      <c r="A12" s="86" t="s">
        <v>13</v>
      </c>
      <c r="B12" s="86" t="s">
        <v>11</v>
      </c>
      <c r="C12" s="11" t="s">
        <v>2</v>
      </c>
      <c r="D12" s="20">
        <v>0</v>
      </c>
      <c r="E12" s="20">
        <v>0</v>
      </c>
      <c r="F12" s="52">
        <v>0</v>
      </c>
      <c r="G12" s="64">
        <v>0</v>
      </c>
    </row>
    <row r="13" spans="1:36" s="21" customFormat="1" x14ac:dyDescent="0.25">
      <c r="A13" s="86"/>
      <c r="B13" s="86"/>
      <c r="C13" s="11" t="s">
        <v>3</v>
      </c>
      <c r="D13" s="20">
        <v>1572052</v>
      </c>
      <c r="E13" s="20">
        <v>1572052</v>
      </c>
      <c r="F13" s="52">
        <v>615809.47</v>
      </c>
      <c r="G13" s="64">
        <f t="shared" si="0"/>
        <v>39.172334630152186</v>
      </c>
    </row>
    <row r="14" spans="1:36" s="21" customFormat="1" ht="29.25" customHeight="1" x14ac:dyDescent="0.25">
      <c r="A14" s="86"/>
      <c r="B14" s="86"/>
      <c r="C14" s="11" t="s">
        <v>4</v>
      </c>
      <c r="D14" s="20">
        <v>0</v>
      </c>
      <c r="E14" s="20">
        <v>0</v>
      </c>
      <c r="F14" s="52">
        <v>0</v>
      </c>
      <c r="G14" s="64">
        <v>0</v>
      </c>
    </row>
    <row r="15" spans="1:36" s="21" customFormat="1" ht="30.75" customHeight="1" x14ac:dyDescent="0.25">
      <c r="A15" s="86"/>
      <c r="B15" s="86"/>
      <c r="C15" s="16" t="s">
        <v>10</v>
      </c>
      <c r="D15" s="20">
        <f>D12+D13+D14</f>
        <v>1572052</v>
      </c>
      <c r="E15" s="20">
        <f>E12+E13+E14</f>
        <v>1572052</v>
      </c>
      <c r="F15" s="52">
        <f>F12+F13+F14</f>
        <v>615809.47</v>
      </c>
      <c r="G15" s="64">
        <f t="shared" si="0"/>
        <v>39.172334630152186</v>
      </c>
    </row>
    <row r="16" spans="1:36" s="23" customFormat="1" ht="15.75" customHeight="1" x14ac:dyDescent="0.25">
      <c r="A16" s="77" t="s">
        <v>14</v>
      </c>
      <c r="B16" s="86" t="s">
        <v>11</v>
      </c>
      <c r="C16" s="16" t="s">
        <v>2</v>
      </c>
      <c r="D16" s="20">
        <v>0</v>
      </c>
      <c r="E16" s="20">
        <v>0</v>
      </c>
      <c r="F16" s="52">
        <v>0</v>
      </c>
      <c r="G16" s="64"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23" customFormat="1" x14ac:dyDescent="0.25">
      <c r="A17" s="78"/>
      <c r="B17" s="86"/>
      <c r="C17" s="16" t="s">
        <v>3</v>
      </c>
      <c r="D17" s="20">
        <v>12681027.949999999</v>
      </c>
      <c r="E17" s="20">
        <v>12507870.029999999</v>
      </c>
      <c r="F17" s="52">
        <v>5312102.95</v>
      </c>
      <c r="G17" s="64">
        <f t="shared" si="0"/>
        <v>42.470084332975759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23" customFormat="1" ht="31.5" x14ac:dyDescent="0.25">
      <c r="A18" s="78"/>
      <c r="B18" s="86"/>
      <c r="C18" s="16" t="s">
        <v>4</v>
      </c>
      <c r="D18" s="20">
        <v>0</v>
      </c>
      <c r="E18" s="20">
        <v>0</v>
      </c>
      <c r="F18" s="52">
        <v>0</v>
      </c>
      <c r="G18" s="64"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23" customFormat="1" ht="36.75" customHeight="1" x14ac:dyDescent="0.25">
      <c r="A19" s="79"/>
      <c r="B19" s="86"/>
      <c r="C19" s="16" t="s">
        <v>10</v>
      </c>
      <c r="D19" s="20">
        <f>D16+D17+D18</f>
        <v>12681027.949999999</v>
      </c>
      <c r="E19" s="20">
        <f>E16+E17+E18</f>
        <v>12507870.029999999</v>
      </c>
      <c r="F19" s="52">
        <f>F16+F17+F18</f>
        <v>5312102.95</v>
      </c>
      <c r="G19" s="64">
        <f t="shared" si="0"/>
        <v>42.470084332975759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23" customFormat="1" ht="18" customHeight="1" x14ac:dyDescent="0.25">
      <c r="A20" s="77" t="s">
        <v>15</v>
      </c>
      <c r="B20" s="86" t="s">
        <v>11</v>
      </c>
      <c r="C20" s="16" t="s">
        <v>2</v>
      </c>
      <c r="D20" s="20">
        <v>1123506</v>
      </c>
      <c r="E20" s="20">
        <v>1123506</v>
      </c>
      <c r="F20" s="52">
        <v>356895.15</v>
      </c>
      <c r="G20" s="64">
        <f t="shared" si="0"/>
        <v>31.76619884540003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23" customFormat="1" ht="21" customHeight="1" x14ac:dyDescent="0.25">
      <c r="A21" s="78"/>
      <c r="B21" s="86"/>
      <c r="C21" s="16" t="s">
        <v>3</v>
      </c>
      <c r="D21" s="20">
        <v>0</v>
      </c>
      <c r="E21" s="20">
        <v>0</v>
      </c>
      <c r="F21" s="52">
        <v>0</v>
      </c>
      <c r="G21" s="64"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23" customFormat="1" ht="31.5" customHeight="1" x14ac:dyDescent="0.25">
      <c r="A22" s="78"/>
      <c r="B22" s="86"/>
      <c r="C22" s="16" t="s">
        <v>4</v>
      </c>
      <c r="D22" s="20">
        <v>0</v>
      </c>
      <c r="E22" s="20">
        <v>0</v>
      </c>
      <c r="F22" s="52">
        <v>0</v>
      </c>
      <c r="G22" s="64"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23" customFormat="1" ht="40.5" customHeight="1" x14ac:dyDescent="0.25">
      <c r="A23" s="79"/>
      <c r="B23" s="86"/>
      <c r="C23" s="16" t="s">
        <v>10</v>
      </c>
      <c r="D23" s="20">
        <f>D20+D21+D22</f>
        <v>1123506</v>
      </c>
      <c r="E23" s="20">
        <f>E20+E21+E22</f>
        <v>1123506</v>
      </c>
      <c r="F23" s="52">
        <f>F20+F21+F22</f>
        <v>356895.15</v>
      </c>
      <c r="G23" s="64">
        <f t="shared" si="0"/>
        <v>31.76619884540003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23" customFormat="1" ht="36.75" customHeight="1" x14ac:dyDescent="0.25">
      <c r="A24" s="102" t="s">
        <v>21</v>
      </c>
      <c r="B24" s="97" t="s">
        <v>11</v>
      </c>
      <c r="C24" s="16" t="s">
        <v>2</v>
      </c>
      <c r="D24" s="24">
        <v>255486.2</v>
      </c>
      <c r="E24" s="24">
        <v>255486.2</v>
      </c>
      <c r="F24" s="53">
        <v>0</v>
      </c>
      <c r="G24" s="64">
        <f t="shared" si="0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</row>
    <row r="25" spans="1:36" s="23" customFormat="1" ht="28.5" customHeight="1" x14ac:dyDescent="0.25">
      <c r="A25" s="103"/>
      <c r="B25" s="97"/>
      <c r="C25" s="16" t="s">
        <v>3</v>
      </c>
      <c r="D25" s="20">
        <v>0</v>
      </c>
      <c r="E25" s="20">
        <v>0</v>
      </c>
      <c r="F25" s="52">
        <v>0</v>
      </c>
      <c r="G25" s="64"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23" customFormat="1" ht="33" customHeight="1" x14ac:dyDescent="0.25">
      <c r="A26" s="103"/>
      <c r="B26" s="97"/>
      <c r="C26" s="16" t="s">
        <v>4</v>
      </c>
      <c r="D26" s="20">
        <v>0</v>
      </c>
      <c r="E26" s="20">
        <v>0</v>
      </c>
      <c r="F26" s="52">
        <v>0</v>
      </c>
      <c r="G26" s="64"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23" customFormat="1" ht="45.75" customHeight="1" x14ac:dyDescent="0.25">
      <c r="A27" s="104"/>
      <c r="B27" s="97"/>
      <c r="C27" s="16" t="s">
        <v>6</v>
      </c>
      <c r="D27" s="20">
        <f>D24+D25+D26</f>
        <v>255486.2</v>
      </c>
      <c r="E27" s="20">
        <f>E24+E25+E26</f>
        <v>255486.2</v>
      </c>
      <c r="F27" s="52">
        <f>F24+F25+F26</f>
        <v>0</v>
      </c>
      <c r="G27" s="64">
        <f t="shared" si="0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23" customFormat="1" ht="26.25" customHeight="1" x14ac:dyDescent="0.25">
      <c r="A28" s="77" t="s">
        <v>47</v>
      </c>
      <c r="B28" s="86" t="s">
        <v>11</v>
      </c>
      <c r="C28" s="16" t="s">
        <v>2</v>
      </c>
      <c r="D28" s="20">
        <v>280827</v>
      </c>
      <c r="E28" s="20">
        <v>280827</v>
      </c>
      <c r="F28" s="52">
        <v>119267.99</v>
      </c>
      <c r="G28" s="64">
        <f t="shared" si="0"/>
        <v>42.470271733131078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23" customFormat="1" ht="21.75" customHeight="1" x14ac:dyDescent="0.25">
      <c r="A29" s="78"/>
      <c r="B29" s="86"/>
      <c r="C29" s="16" t="s">
        <v>3</v>
      </c>
      <c r="D29" s="20">
        <v>0</v>
      </c>
      <c r="E29" s="20">
        <v>0</v>
      </c>
      <c r="F29" s="52">
        <v>0</v>
      </c>
      <c r="G29" s="64"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</row>
    <row r="30" spans="1:36" s="23" customFormat="1" ht="33" customHeight="1" x14ac:dyDescent="0.25">
      <c r="A30" s="78"/>
      <c r="B30" s="86"/>
      <c r="C30" s="16" t="s">
        <v>4</v>
      </c>
      <c r="D30" s="20">
        <v>0</v>
      </c>
      <c r="E30" s="20">
        <v>0</v>
      </c>
      <c r="F30" s="52">
        <v>0</v>
      </c>
      <c r="G30" s="64"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</row>
    <row r="31" spans="1:36" s="23" customFormat="1" ht="33" customHeight="1" x14ac:dyDescent="0.25">
      <c r="A31" s="79"/>
      <c r="B31" s="86"/>
      <c r="C31" s="16" t="s">
        <v>6</v>
      </c>
      <c r="D31" s="20">
        <f>D28+D29+D30</f>
        <v>280827</v>
      </c>
      <c r="E31" s="20">
        <f>E28+E29+E30</f>
        <v>280827</v>
      </c>
      <c r="F31" s="52">
        <f>F28+F29+F30</f>
        <v>119267.99</v>
      </c>
      <c r="G31" s="64">
        <f t="shared" si="0"/>
        <v>42.470271733131078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s="23" customFormat="1" ht="15.75" customHeight="1" x14ac:dyDescent="0.25">
      <c r="A32" s="77" t="s">
        <v>16</v>
      </c>
      <c r="B32" s="86" t="s">
        <v>11</v>
      </c>
      <c r="C32" s="16" t="s">
        <v>2</v>
      </c>
      <c r="D32" s="24">
        <v>574745</v>
      </c>
      <c r="E32" s="24">
        <v>574745</v>
      </c>
      <c r="F32" s="53">
        <v>215752.16</v>
      </c>
      <c r="G32" s="64">
        <f t="shared" si="0"/>
        <v>37.538762407676444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s="23" customFormat="1" x14ac:dyDescent="0.25">
      <c r="A33" s="78"/>
      <c r="B33" s="86"/>
      <c r="C33" s="16" t="s">
        <v>3</v>
      </c>
      <c r="D33" s="20">
        <v>0</v>
      </c>
      <c r="E33" s="20">
        <v>0</v>
      </c>
      <c r="F33" s="52">
        <v>0</v>
      </c>
      <c r="G33" s="64"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s="23" customFormat="1" ht="31.5" x14ac:dyDescent="0.25">
      <c r="A34" s="78"/>
      <c r="B34" s="86"/>
      <c r="C34" s="16" t="s">
        <v>4</v>
      </c>
      <c r="D34" s="20">
        <v>0</v>
      </c>
      <c r="E34" s="20">
        <v>0</v>
      </c>
      <c r="F34" s="52">
        <v>0</v>
      </c>
      <c r="G34" s="64"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</row>
    <row r="35" spans="1:36" s="23" customFormat="1" ht="31.5" customHeight="1" x14ac:dyDescent="0.25">
      <c r="A35" s="79"/>
      <c r="B35" s="86"/>
      <c r="C35" s="16" t="s">
        <v>10</v>
      </c>
      <c r="D35" s="20">
        <f>D32+D33+D34</f>
        <v>574745</v>
      </c>
      <c r="E35" s="20">
        <f>E32+E33+E34</f>
        <v>574745</v>
      </c>
      <c r="F35" s="52">
        <f>F32+F33+F34</f>
        <v>215752.16</v>
      </c>
      <c r="G35" s="64">
        <f t="shared" si="0"/>
        <v>37.538762407676444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</row>
    <row r="36" spans="1:36" s="23" customFormat="1" ht="26.25" customHeight="1" x14ac:dyDescent="0.25">
      <c r="A36" s="77" t="s">
        <v>63</v>
      </c>
      <c r="B36" s="86" t="s">
        <v>11</v>
      </c>
      <c r="C36" s="16" t="s">
        <v>2</v>
      </c>
      <c r="D36" s="24">
        <v>1019</v>
      </c>
      <c r="E36" s="24">
        <v>1019</v>
      </c>
      <c r="F36" s="53">
        <v>1019</v>
      </c>
      <c r="G36" s="64">
        <f t="shared" si="0"/>
        <v>100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s="23" customFormat="1" ht="19.5" customHeight="1" x14ac:dyDescent="0.25">
      <c r="A37" s="78"/>
      <c r="B37" s="86"/>
      <c r="C37" s="16" t="s">
        <v>3</v>
      </c>
      <c r="D37" s="20">
        <v>0</v>
      </c>
      <c r="E37" s="20">
        <v>0</v>
      </c>
      <c r="F37" s="52">
        <v>0</v>
      </c>
      <c r="G37" s="64"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  <row r="38" spans="1:36" s="23" customFormat="1" ht="31.5" x14ac:dyDescent="0.25">
      <c r="A38" s="78"/>
      <c r="B38" s="86"/>
      <c r="C38" s="16" t="s">
        <v>4</v>
      </c>
      <c r="D38" s="20">
        <v>0</v>
      </c>
      <c r="E38" s="20">
        <v>0</v>
      </c>
      <c r="F38" s="52">
        <v>0</v>
      </c>
      <c r="G38" s="64"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s="23" customFormat="1" ht="31.5" x14ac:dyDescent="0.25">
      <c r="A39" s="79"/>
      <c r="B39" s="86"/>
      <c r="C39" s="16" t="s">
        <v>10</v>
      </c>
      <c r="D39" s="20">
        <f>D36+D37+D38</f>
        <v>1019</v>
      </c>
      <c r="E39" s="20">
        <f>E36+E37+E38</f>
        <v>1019</v>
      </c>
      <c r="F39" s="52">
        <f>F36+F37+F38</f>
        <v>1019</v>
      </c>
      <c r="G39" s="64">
        <f t="shared" si="0"/>
        <v>100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</row>
    <row r="40" spans="1:36" s="23" customFormat="1" ht="23.25" customHeight="1" x14ac:dyDescent="0.25">
      <c r="A40" s="77" t="s">
        <v>43</v>
      </c>
      <c r="B40" s="86" t="s">
        <v>41</v>
      </c>
      <c r="C40" s="16" t="s">
        <v>2</v>
      </c>
      <c r="D40" s="20">
        <v>0</v>
      </c>
      <c r="E40" s="20">
        <v>0</v>
      </c>
      <c r="F40" s="52">
        <v>0</v>
      </c>
      <c r="G40" s="64"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</row>
    <row r="41" spans="1:36" s="23" customFormat="1" ht="15.75" customHeight="1" x14ac:dyDescent="0.25">
      <c r="A41" s="78"/>
      <c r="B41" s="86"/>
      <c r="C41" s="16" t="s">
        <v>3</v>
      </c>
      <c r="D41" s="24">
        <v>368543</v>
      </c>
      <c r="E41" s="75">
        <v>458543</v>
      </c>
      <c r="F41" s="75">
        <v>187536.81</v>
      </c>
      <c r="G41" s="64">
        <f t="shared" si="0"/>
        <v>40.898413016881733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</row>
    <row r="42" spans="1:36" s="23" customFormat="1" ht="33" customHeight="1" x14ac:dyDescent="0.25">
      <c r="A42" s="78"/>
      <c r="B42" s="86"/>
      <c r="C42" s="16" t="s">
        <v>4</v>
      </c>
      <c r="D42" s="20">
        <v>0</v>
      </c>
      <c r="E42" s="20">
        <v>0</v>
      </c>
      <c r="F42" s="52">
        <v>0</v>
      </c>
      <c r="G42" s="64"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</row>
    <row r="43" spans="1:36" s="23" customFormat="1" ht="72.75" customHeight="1" x14ac:dyDescent="0.25">
      <c r="A43" s="79"/>
      <c r="B43" s="86"/>
      <c r="C43" s="16" t="s">
        <v>10</v>
      </c>
      <c r="D43" s="70">
        <f>D40+D41+D42</f>
        <v>368543</v>
      </c>
      <c r="E43" s="70">
        <f>E40+E41+E42</f>
        <v>458543</v>
      </c>
      <c r="F43" s="72">
        <f>F40+F41+F42</f>
        <v>187536.81</v>
      </c>
      <c r="G43" s="64">
        <f t="shared" si="0"/>
        <v>40.898413016881733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</row>
    <row r="44" spans="1:36" s="23" customFormat="1" ht="19.5" customHeight="1" x14ac:dyDescent="0.25">
      <c r="A44" s="102" t="s">
        <v>42</v>
      </c>
      <c r="B44" s="97" t="s">
        <v>39</v>
      </c>
      <c r="C44" s="16" t="s">
        <v>2</v>
      </c>
      <c r="D44" s="20">
        <v>0</v>
      </c>
      <c r="E44" s="20">
        <v>0</v>
      </c>
      <c r="F44" s="52">
        <v>0</v>
      </c>
      <c r="G44" s="64"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</row>
    <row r="45" spans="1:36" s="23" customFormat="1" ht="25.5" customHeight="1" x14ac:dyDescent="0.25">
      <c r="A45" s="103"/>
      <c r="B45" s="97"/>
      <c r="C45" s="16" t="s">
        <v>3</v>
      </c>
      <c r="D45" s="71">
        <v>2535254</v>
      </c>
      <c r="E45" s="71">
        <v>2535254</v>
      </c>
      <c r="F45" s="75">
        <v>1140167</v>
      </c>
      <c r="G45" s="64">
        <f t="shared" si="0"/>
        <v>44.972495852486574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</row>
    <row r="46" spans="1:36" s="23" customFormat="1" ht="31.5" customHeight="1" x14ac:dyDescent="0.25">
      <c r="A46" s="103"/>
      <c r="B46" s="97"/>
      <c r="C46" s="16" t="s">
        <v>4</v>
      </c>
      <c r="D46" s="20">
        <v>0</v>
      </c>
      <c r="E46" s="20">
        <v>0</v>
      </c>
      <c r="F46" s="52">
        <v>0</v>
      </c>
      <c r="G46" s="64">
        <v>0</v>
      </c>
      <c r="H46" s="22"/>
      <c r="I46" s="22"/>
      <c r="J46" s="22"/>
      <c r="K46" s="22"/>
      <c r="L46" s="22" t="s">
        <v>37</v>
      </c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</row>
    <row r="47" spans="1:36" s="23" customFormat="1" ht="34.5" customHeight="1" x14ac:dyDescent="0.25">
      <c r="A47" s="104"/>
      <c r="B47" s="97"/>
      <c r="C47" s="16" t="s">
        <v>10</v>
      </c>
      <c r="D47" s="20">
        <f>D44+D45+D46</f>
        <v>2535254</v>
      </c>
      <c r="E47" s="20">
        <f>E44+E45+E46</f>
        <v>2535254</v>
      </c>
      <c r="F47" s="52">
        <f>F44+F45+F46</f>
        <v>1140167</v>
      </c>
      <c r="G47" s="64">
        <f t="shared" si="0"/>
        <v>44.972495852486574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</row>
    <row r="48" spans="1:36" s="23" customFormat="1" ht="20.25" customHeight="1" x14ac:dyDescent="0.25">
      <c r="A48" s="77" t="s">
        <v>31</v>
      </c>
      <c r="B48" s="97" t="s">
        <v>32</v>
      </c>
      <c r="C48" s="16" t="s">
        <v>2</v>
      </c>
      <c r="D48" s="20">
        <v>0</v>
      </c>
      <c r="E48" s="20">
        <v>0</v>
      </c>
      <c r="F48" s="52">
        <v>0</v>
      </c>
      <c r="G48" s="64"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</row>
    <row r="49" spans="1:36" s="23" customFormat="1" ht="25.5" customHeight="1" x14ac:dyDescent="0.25">
      <c r="A49" s="78"/>
      <c r="B49" s="97"/>
      <c r="C49" s="16" t="s">
        <v>3</v>
      </c>
      <c r="D49" s="24">
        <v>2963936</v>
      </c>
      <c r="E49" s="24">
        <v>3219885</v>
      </c>
      <c r="F49" s="53">
        <v>1326748.1499999999</v>
      </c>
      <c r="G49" s="64">
        <f t="shared" si="0"/>
        <v>41.204830296734194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 s="23" customFormat="1" ht="31.5" customHeight="1" x14ac:dyDescent="0.25">
      <c r="A50" s="78"/>
      <c r="B50" s="97"/>
      <c r="C50" s="16" t="s">
        <v>4</v>
      </c>
      <c r="D50" s="20">
        <v>0</v>
      </c>
      <c r="E50" s="20">
        <v>0</v>
      </c>
      <c r="F50" s="52">
        <v>0</v>
      </c>
      <c r="G50" s="64"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</row>
    <row r="51" spans="1:36" s="23" customFormat="1" ht="32.25" customHeight="1" x14ac:dyDescent="0.25">
      <c r="A51" s="79"/>
      <c r="B51" s="97"/>
      <c r="C51" s="16" t="s">
        <v>10</v>
      </c>
      <c r="D51" s="20">
        <f>D48+D49+D50</f>
        <v>2963936</v>
      </c>
      <c r="E51" s="20">
        <f>E48+E49+E50</f>
        <v>3219885</v>
      </c>
      <c r="F51" s="52">
        <f>F48+F49+F50</f>
        <v>1326748.1499999999</v>
      </c>
      <c r="G51" s="64">
        <f t="shared" si="0"/>
        <v>41.204830296734194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s="23" customFormat="1" ht="17.25" customHeight="1" x14ac:dyDescent="0.25">
      <c r="A52" s="77" t="s">
        <v>94</v>
      </c>
      <c r="B52" s="97" t="s">
        <v>32</v>
      </c>
      <c r="C52" s="43" t="s">
        <v>2</v>
      </c>
      <c r="D52" s="20">
        <v>0</v>
      </c>
      <c r="E52" s="20">
        <v>0</v>
      </c>
      <c r="F52" s="52">
        <v>0</v>
      </c>
      <c r="G52" s="64"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</row>
    <row r="53" spans="1:36" s="23" customFormat="1" ht="18.75" customHeight="1" x14ac:dyDescent="0.25">
      <c r="A53" s="78"/>
      <c r="B53" s="97"/>
      <c r="C53" s="43" t="s">
        <v>3</v>
      </c>
      <c r="D53" s="20">
        <v>0</v>
      </c>
      <c r="E53" s="20">
        <v>73500</v>
      </c>
      <c r="F53" s="52">
        <v>3500</v>
      </c>
      <c r="G53" s="64">
        <f t="shared" si="0"/>
        <v>4.7619047619047619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</row>
    <row r="54" spans="1:36" s="23" customFormat="1" ht="32.25" customHeight="1" x14ac:dyDescent="0.25">
      <c r="A54" s="78"/>
      <c r="B54" s="97"/>
      <c r="C54" s="43" t="s">
        <v>4</v>
      </c>
      <c r="D54" s="20">
        <v>0</v>
      </c>
      <c r="E54" s="20">
        <v>0</v>
      </c>
      <c r="F54" s="52">
        <v>0</v>
      </c>
      <c r="G54" s="64"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</row>
    <row r="55" spans="1:36" s="23" customFormat="1" ht="42" customHeight="1" x14ac:dyDescent="0.25">
      <c r="A55" s="79"/>
      <c r="B55" s="97"/>
      <c r="C55" s="43" t="s">
        <v>10</v>
      </c>
      <c r="D55" s="20">
        <f>D52+D53+D54</f>
        <v>0</v>
      </c>
      <c r="E55" s="20">
        <f t="shared" ref="E55:F55" si="3">E52+E53+E54</f>
        <v>73500</v>
      </c>
      <c r="F55" s="20">
        <f t="shared" si="3"/>
        <v>3500</v>
      </c>
      <c r="G55" s="64">
        <f t="shared" si="0"/>
        <v>4.7619047619047619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</row>
    <row r="56" spans="1:36" s="23" customFormat="1" ht="19.5" customHeight="1" x14ac:dyDescent="0.25">
      <c r="A56" s="80" t="s">
        <v>67</v>
      </c>
      <c r="B56" s="105" t="s">
        <v>11</v>
      </c>
      <c r="C56" s="16" t="s">
        <v>2</v>
      </c>
      <c r="D56" s="20">
        <v>405808</v>
      </c>
      <c r="E56" s="20">
        <v>407197</v>
      </c>
      <c r="F56" s="52">
        <v>0</v>
      </c>
      <c r="G56" s="64">
        <f t="shared" si="0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s="23" customFormat="1" ht="18.75" customHeight="1" x14ac:dyDescent="0.25">
      <c r="A57" s="81"/>
      <c r="B57" s="105"/>
      <c r="C57" s="16" t="s">
        <v>3</v>
      </c>
      <c r="D57" s="20">
        <v>30544.69</v>
      </c>
      <c r="E57" s="20">
        <v>30649.24</v>
      </c>
      <c r="F57" s="52">
        <v>0</v>
      </c>
      <c r="G57" s="64">
        <f t="shared" si="0"/>
        <v>0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</row>
    <row r="58" spans="1:36" s="23" customFormat="1" ht="31.5" customHeight="1" x14ac:dyDescent="0.25">
      <c r="A58" s="81"/>
      <c r="B58" s="105"/>
      <c r="C58" s="16" t="s">
        <v>4</v>
      </c>
      <c r="D58" s="20">
        <v>0</v>
      </c>
      <c r="E58" s="20">
        <v>0</v>
      </c>
      <c r="F58" s="52">
        <v>0</v>
      </c>
      <c r="G58" s="64"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</row>
    <row r="59" spans="1:36" s="23" customFormat="1" ht="37.5" customHeight="1" x14ac:dyDescent="0.25">
      <c r="A59" s="82"/>
      <c r="B59" s="105"/>
      <c r="C59" s="16" t="s">
        <v>10</v>
      </c>
      <c r="D59" s="20">
        <f>D56+D57+D58</f>
        <v>436352.69</v>
      </c>
      <c r="E59" s="20">
        <f>E56+E57+E58</f>
        <v>437846.24</v>
      </c>
      <c r="F59" s="52">
        <f t="shared" ref="F59" si="4">F56+F57+F58</f>
        <v>0</v>
      </c>
      <c r="G59" s="64">
        <f t="shared" si="0"/>
        <v>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36" s="23" customFormat="1" ht="34.5" customHeight="1" x14ac:dyDescent="0.25">
      <c r="A60" s="80" t="s">
        <v>68</v>
      </c>
      <c r="B60" s="80" t="str">
        <f t="shared" ref="B60" si="5">$B$56</f>
        <v>Администрация города Фокино</v>
      </c>
      <c r="C60" s="16" t="s">
        <v>46</v>
      </c>
      <c r="D60" s="25">
        <v>0</v>
      </c>
      <c r="E60" s="25">
        <v>0</v>
      </c>
      <c r="F60" s="54">
        <v>0</v>
      </c>
      <c r="G60" s="64"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36" s="23" customFormat="1" ht="22.5" customHeight="1" x14ac:dyDescent="0.25">
      <c r="A61" s="81"/>
      <c r="B61" s="81"/>
      <c r="C61" s="16" t="str">
        <f t="shared" ref="C61:C63" si="6">C57</f>
        <v>местные бюджеты</v>
      </c>
      <c r="D61" s="25">
        <v>0</v>
      </c>
      <c r="E61" s="25">
        <v>0</v>
      </c>
      <c r="F61" s="54">
        <v>0</v>
      </c>
      <c r="G61" s="64">
        <v>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</row>
    <row r="62" spans="1:36" s="23" customFormat="1" ht="28.5" customHeight="1" x14ac:dyDescent="0.25">
      <c r="A62" s="81"/>
      <c r="B62" s="81"/>
      <c r="C62" s="16" t="str">
        <f t="shared" si="6"/>
        <v>внебюджетные источники</v>
      </c>
      <c r="D62" s="25">
        <v>0</v>
      </c>
      <c r="E62" s="25">
        <v>0</v>
      </c>
      <c r="F62" s="54">
        <v>0</v>
      </c>
      <c r="G62" s="64">
        <v>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</row>
    <row r="63" spans="1:36" s="23" customFormat="1" ht="33.75" customHeight="1" x14ac:dyDescent="0.25">
      <c r="A63" s="82"/>
      <c r="B63" s="82"/>
      <c r="C63" s="16" t="str">
        <f t="shared" si="6"/>
        <v>Итого по  мероприятию:</v>
      </c>
      <c r="D63" s="25">
        <f>D60+D61+D62</f>
        <v>0</v>
      </c>
      <c r="E63" s="25">
        <f>E60+E61+E62</f>
        <v>0</v>
      </c>
      <c r="F63" s="54">
        <f t="shared" ref="F63" si="7">F60+F61+F62</f>
        <v>0</v>
      </c>
      <c r="G63" s="64">
        <v>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</row>
    <row r="64" spans="1:36" s="23" customFormat="1" ht="32.25" customHeight="1" x14ac:dyDescent="0.25">
      <c r="A64" s="101" t="s">
        <v>79</v>
      </c>
      <c r="B64" s="97"/>
      <c r="C64" s="10" t="s">
        <v>46</v>
      </c>
      <c r="D64" s="26">
        <f>D68+D72+D76+D80</f>
        <v>0</v>
      </c>
      <c r="E64" s="26">
        <f t="shared" ref="E64:F64" si="8">E68+E72+E76+E80</f>
        <v>0</v>
      </c>
      <c r="F64" s="55">
        <f t="shared" si="8"/>
        <v>0</v>
      </c>
      <c r="G64" s="63">
        <v>0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</row>
    <row r="65" spans="1:36" s="23" customFormat="1" ht="21.75" customHeight="1" x14ac:dyDescent="0.25">
      <c r="A65" s="101"/>
      <c r="B65" s="97"/>
      <c r="C65" s="10" t="s">
        <v>3</v>
      </c>
      <c r="D65" s="26">
        <f>D69+D73+D77+D81</f>
        <v>242645</v>
      </c>
      <c r="E65" s="26">
        <f>E69+E73+E77+E81</f>
        <v>537619.78</v>
      </c>
      <c r="F65" s="55">
        <f t="shared" ref="F65" si="9">F69+F73+F77+F81</f>
        <v>281049.36</v>
      </c>
      <c r="G65" s="63">
        <f t="shared" si="0"/>
        <v>52.276603364556266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</row>
    <row r="66" spans="1:36" s="23" customFormat="1" ht="31.5" customHeight="1" x14ac:dyDescent="0.25">
      <c r="A66" s="101"/>
      <c r="B66" s="97"/>
      <c r="C66" s="10" t="s">
        <v>4</v>
      </c>
      <c r="D66" s="26">
        <f>D70+D74+D78+D82</f>
        <v>0</v>
      </c>
      <c r="E66" s="26">
        <f t="shared" ref="E66:F66" si="10">E70+E74+E78+E82</f>
        <v>0</v>
      </c>
      <c r="F66" s="55">
        <f t="shared" si="10"/>
        <v>0</v>
      </c>
      <c r="G66" s="63">
        <v>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</row>
    <row r="67" spans="1:36" s="23" customFormat="1" ht="33" customHeight="1" x14ac:dyDescent="0.25">
      <c r="A67" s="101"/>
      <c r="B67" s="97"/>
      <c r="C67" s="10" t="s">
        <v>6</v>
      </c>
      <c r="D67" s="26">
        <f>D64+D65+D66</f>
        <v>242645</v>
      </c>
      <c r="E67" s="26">
        <f>E64+E65+E66</f>
        <v>537619.78</v>
      </c>
      <c r="F67" s="55">
        <f>F64+F65+F66</f>
        <v>281049.36</v>
      </c>
      <c r="G67" s="67">
        <f t="shared" si="0"/>
        <v>52.276603364556266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</row>
    <row r="68" spans="1:36" s="23" customFormat="1" ht="30.75" customHeight="1" x14ac:dyDescent="0.25">
      <c r="A68" s="77" t="s">
        <v>69</v>
      </c>
      <c r="B68" s="102" t="s">
        <v>11</v>
      </c>
      <c r="C68" s="11" t="s">
        <v>46</v>
      </c>
      <c r="D68" s="25">
        <v>0</v>
      </c>
      <c r="E68" s="25">
        <v>0</v>
      </c>
      <c r="F68" s="54">
        <v>0</v>
      </c>
      <c r="G68" s="64">
        <v>0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</row>
    <row r="69" spans="1:36" s="23" customFormat="1" ht="20.25" customHeight="1" x14ac:dyDescent="0.25">
      <c r="A69" s="78"/>
      <c r="B69" s="103"/>
      <c r="C69" s="11" t="s">
        <v>3</v>
      </c>
      <c r="D69" s="25">
        <v>72208</v>
      </c>
      <c r="E69" s="25">
        <v>40960</v>
      </c>
      <c r="F69" s="54">
        <v>15400</v>
      </c>
      <c r="G69" s="64">
        <f t="shared" si="0"/>
        <v>37.59765625</v>
      </c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</row>
    <row r="70" spans="1:36" s="23" customFormat="1" ht="31.5" customHeight="1" x14ac:dyDescent="0.25">
      <c r="A70" s="78"/>
      <c r="B70" s="103"/>
      <c r="C70" s="11" t="s">
        <v>4</v>
      </c>
      <c r="D70" s="25">
        <v>0</v>
      </c>
      <c r="E70" s="25">
        <v>0</v>
      </c>
      <c r="F70" s="54">
        <v>0</v>
      </c>
      <c r="G70" s="64">
        <v>0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</row>
    <row r="71" spans="1:36" s="23" customFormat="1" ht="30.75" customHeight="1" x14ac:dyDescent="0.25">
      <c r="A71" s="79"/>
      <c r="B71" s="104"/>
      <c r="C71" s="12" t="s">
        <v>6</v>
      </c>
      <c r="D71" s="25">
        <f>D68+D69+D70</f>
        <v>72208</v>
      </c>
      <c r="E71" s="25">
        <f t="shared" ref="E71:F71" si="11">E68+E69+E70</f>
        <v>40960</v>
      </c>
      <c r="F71" s="54">
        <f t="shared" si="11"/>
        <v>15400</v>
      </c>
      <c r="G71" s="64">
        <f t="shared" si="0"/>
        <v>37.59765625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</row>
    <row r="72" spans="1:36" s="23" customFormat="1" ht="30.75" customHeight="1" x14ac:dyDescent="0.25">
      <c r="A72" s="77" t="s">
        <v>54</v>
      </c>
      <c r="B72" s="77" t="s">
        <v>11</v>
      </c>
      <c r="C72" s="11" t="s">
        <v>46</v>
      </c>
      <c r="D72" s="25">
        <v>0</v>
      </c>
      <c r="E72" s="25">
        <v>0</v>
      </c>
      <c r="F72" s="54">
        <v>0</v>
      </c>
      <c r="G72" s="64">
        <v>0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</row>
    <row r="73" spans="1:36" s="23" customFormat="1" ht="23.25" customHeight="1" x14ac:dyDescent="0.25">
      <c r="A73" s="78"/>
      <c r="B73" s="78"/>
      <c r="C73" s="11" t="s">
        <v>3</v>
      </c>
      <c r="D73" s="25">
        <v>121000</v>
      </c>
      <c r="E73" s="25">
        <v>441659.78</v>
      </c>
      <c r="F73" s="54">
        <v>220649.36</v>
      </c>
      <c r="G73" s="64">
        <f t="shared" si="0"/>
        <v>49.959124645671828</v>
      </c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</row>
    <row r="74" spans="1:36" s="23" customFormat="1" ht="33.75" customHeight="1" x14ac:dyDescent="0.25">
      <c r="A74" s="78"/>
      <c r="B74" s="78"/>
      <c r="C74" s="11" t="s">
        <v>4</v>
      </c>
      <c r="D74" s="25">
        <v>0</v>
      </c>
      <c r="E74" s="25">
        <v>0</v>
      </c>
      <c r="F74" s="54">
        <v>0</v>
      </c>
      <c r="G74" s="64">
        <v>0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</row>
    <row r="75" spans="1:36" s="23" customFormat="1" ht="54" customHeight="1" x14ac:dyDescent="0.25">
      <c r="A75" s="79"/>
      <c r="B75" s="79"/>
      <c r="C75" s="12" t="s">
        <v>6</v>
      </c>
      <c r="D75" s="25">
        <f>D72+D73+D74</f>
        <v>121000</v>
      </c>
      <c r="E75" s="25">
        <f t="shared" ref="E75:F75" si="12">E72+E73+E74</f>
        <v>441659.78</v>
      </c>
      <c r="F75" s="54">
        <f t="shared" si="12"/>
        <v>220649.36</v>
      </c>
      <c r="G75" s="64">
        <f t="shared" si="0"/>
        <v>49.959124645671828</v>
      </c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</row>
    <row r="76" spans="1:36" s="23" customFormat="1" ht="58.5" customHeight="1" x14ac:dyDescent="0.25">
      <c r="A76" s="77" t="s">
        <v>53</v>
      </c>
      <c r="B76" s="77" t="s">
        <v>11</v>
      </c>
      <c r="C76" s="11" t="s">
        <v>46</v>
      </c>
      <c r="D76" s="25">
        <v>0</v>
      </c>
      <c r="E76" s="25">
        <v>0</v>
      </c>
      <c r="F76" s="54">
        <v>0</v>
      </c>
      <c r="G76" s="64">
        <v>0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</row>
    <row r="77" spans="1:36" s="23" customFormat="1" ht="31.5" customHeight="1" x14ac:dyDescent="0.25">
      <c r="A77" s="78"/>
      <c r="B77" s="78"/>
      <c r="C77" s="11" t="s">
        <v>3</v>
      </c>
      <c r="D77" s="25">
        <v>39437</v>
      </c>
      <c r="E77" s="25">
        <v>45000</v>
      </c>
      <c r="F77" s="54">
        <v>45000</v>
      </c>
      <c r="G77" s="64">
        <f t="shared" ref="G77:G139" si="13">F77/E77*100</f>
        <v>100</v>
      </c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</row>
    <row r="78" spans="1:36" s="23" customFormat="1" ht="34.5" customHeight="1" x14ac:dyDescent="0.25">
      <c r="A78" s="78"/>
      <c r="B78" s="78"/>
      <c r="C78" s="11" t="s">
        <v>4</v>
      </c>
      <c r="D78" s="25">
        <v>0</v>
      </c>
      <c r="E78" s="25">
        <v>0</v>
      </c>
      <c r="F78" s="54">
        <v>0</v>
      </c>
      <c r="G78" s="64"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</row>
    <row r="79" spans="1:36" s="23" customFormat="1" ht="32.25" customHeight="1" x14ac:dyDescent="0.25">
      <c r="A79" s="79"/>
      <c r="B79" s="79"/>
      <c r="C79" s="12" t="s">
        <v>6</v>
      </c>
      <c r="D79" s="25">
        <f>D76+D77+D78</f>
        <v>39437</v>
      </c>
      <c r="E79" s="25">
        <f>E76+E77+E78</f>
        <v>45000</v>
      </c>
      <c r="F79" s="54">
        <f>F76+F77+F78</f>
        <v>45000</v>
      </c>
      <c r="G79" s="64">
        <f t="shared" si="13"/>
        <v>100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</row>
    <row r="80" spans="1:36" s="23" customFormat="1" ht="33" customHeight="1" x14ac:dyDescent="0.25">
      <c r="A80" s="80" t="s">
        <v>59</v>
      </c>
      <c r="B80" s="80" t="s">
        <v>11</v>
      </c>
      <c r="C80" s="43" t="s">
        <v>46</v>
      </c>
      <c r="D80" s="25">
        <v>0</v>
      </c>
      <c r="E80" s="25">
        <v>0</v>
      </c>
      <c r="F80" s="54">
        <v>0</v>
      </c>
      <c r="G80" s="64">
        <v>0</v>
      </c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</row>
    <row r="81" spans="1:36" s="23" customFormat="1" ht="23.25" customHeight="1" x14ac:dyDescent="0.25">
      <c r="A81" s="81"/>
      <c r="B81" s="81"/>
      <c r="C81" s="43" t="s">
        <v>3</v>
      </c>
      <c r="D81" s="25">
        <v>10000</v>
      </c>
      <c r="E81" s="25">
        <v>10000</v>
      </c>
      <c r="F81" s="54">
        <v>0</v>
      </c>
      <c r="G81" s="64">
        <f t="shared" si="13"/>
        <v>0</v>
      </c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1:36" s="23" customFormat="1" ht="30.75" customHeight="1" x14ac:dyDescent="0.25">
      <c r="A82" s="81"/>
      <c r="B82" s="81"/>
      <c r="C82" s="43" t="s">
        <v>4</v>
      </c>
      <c r="D82" s="25">
        <v>0</v>
      </c>
      <c r="E82" s="25">
        <v>0</v>
      </c>
      <c r="F82" s="54">
        <v>0</v>
      </c>
      <c r="G82" s="64">
        <v>0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23" customFormat="1" ht="30.75" customHeight="1" x14ac:dyDescent="0.25">
      <c r="A83" s="82"/>
      <c r="B83" s="82"/>
      <c r="C83" s="42" t="s">
        <v>6</v>
      </c>
      <c r="D83" s="25">
        <f>D80+D81+D82</f>
        <v>10000</v>
      </c>
      <c r="E83" s="25">
        <f t="shared" ref="E83:F83" si="14">E80+E81+E82</f>
        <v>10000</v>
      </c>
      <c r="F83" s="54">
        <f t="shared" si="14"/>
        <v>0</v>
      </c>
      <c r="G83" s="64">
        <f t="shared" si="13"/>
        <v>0</v>
      </c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23" customFormat="1" ht="25.5" customHeight="1" x14ac:dyDescent="0.25">
      <c r="A84" s="106" t="s">
        <v>78</v>
      </c>
      <c r="B84" s="91" t="s">
        <v>11</v>
      </c>
      <c r="C84" s="10" t="s">
        <v>2</v>
      </c>
      <c r="D84" s="17">
        <f>D92+D96+D88+D100</f>
        <v>76793328.659999996</v>
      </c>
      <c r="E84" s="17">
        <f t="shared" ref="E84:F84" si="15">E92+E96+E88+E100</f>
        <v>606552593.16999996</v>
      </c>
      <c r="F84" s="51">
        <f t="shared" si="15"/>
        <v>6093066</v>
      </c>
      <c r="G84" s="63">
        <f t="shared" si="13"/>
        <v>1.0045404254486934</v>
      </c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</row>
    <row r="85" spans="1:36" s="23" customFormat="1" ht="21.75" customHeight="1" x14ac:dyDescent="0.25">
      <c r="A85" s="107"/>
      <c r="B85" s="91"/>
      <c r="C85" s="10" t="s">
        <v>3</v>
      </c>
      <c r="D85" s="17">
        <f>D93+D97+D89+D101</f>
        <v>6919890.3599999994</v>
      </c>
      <c r="E85" s="17">
        <f t="shared" ref="E85:F85" si="16">E93+E97+E89+E101</f>
        <v>10968872.77</v>
      </c>
      <c r="F85" s="51">
        <f t="shared" si="16"/>
        <v>2993245.5</v>
      </c>
      <c r="G85" s="63">
        <f t="shared" si="13"/>
        <v>27.288542430600188</v>
      </c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</row>
    <row r="86" spans="1:36" s="23" customFormat="1" ht="33.75" customHeight="1" x14ac:dyDescent="0.25">
      <c r="A86" s="107"/>
      <c r="B86" s="91"/>
      <c r="C86" s="10" t="s">
        <v>4</v>
      </c>
      <c r="D86" s="17">
        <f>D94+D98+D90</f>
        <v>0</v>
      </c>
      <c r="E86" s="17">
        <f t="shared" ref="E86:F86" si="17">E94+E98+E90</f>
        <v>0</v>
      </c>
      <c r="F86" s="51">
        <f t="shared" si="17"/>
        <v>0</v>
      </c>
      <c r="G86" s="63">
        <v>0</v>
      </c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</row>
    <row r="87" spans="1:36" s="23" customFormat="1" ht="33.75" customHeight="1" x14ac:dyDescent="0.25">
      <c r="A87" s="108"/>
      <c r="B87" s="91"/>
      <c r="C87" s="10" t="s">
        <v>6</v>
      </c>
      <c r="D87" s="17">
        <f>D84+D85+D86</f>
        <v>83713219.019999996</v>
      </c>
      <c r="E87" s="17">
        <f>E84+E85+E86</f>
        <v>617521465.93999994</v>
      </c>
      <c r="F87" s="51">
        <f>F84+F85+F86</f>
        <v>9086311.5</v>
      </c>
      <c r="G87" s="63">
        <f t="shared" si="13"/>
        <v>1.4714162990542665</v>
      </c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23" customFormat="1" ht="22.5" customHeight="1" x14ac:dyDescent="0.25">
      <c r="A88" s="77" t="s">
        <v>87</v>
      </c>
      <c r="B88" s="86" t="s">
        <v>11</v>
      </c>
      <c r="C88" s="11" t="s">
        <v>2</v>
      </c>
      <c r="D88" s="24">
        <v>0</v>
      </c>
      <c r="E88" s="24">
        <v>14173265.699999999</v>
      </c>
      <c r="F88" s="53">
        <v>0</v>
      </c>
      <c r="G88" s="64">
        <f t="shared" si="13"/>
        <v>0</v>
      </c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23" customFormat="1" ht="23.25" customHeight="1" x14ac:dyDescent="0.25">
      <c r="A89" s="78"/>
      <c r="B89" s="86"/>
      <c r="C89" s="11" t="s">
        <v>3</v>
      </c>
      <c r="D89" s="24">
        <v>0</v>
      </c>
      <c r="E89" s="24">
        <v>143164.29999999999</v>
      </c>
      <c r="F89" s="53">
        <v>0</v>
      </c>
      <c r="G89" s="64">
        <f t="shared" si="13"/>
        <v>0</v>
      </c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s="23" customFormat="1" ht="33.75" customHeight="1" x14ac:dyDescent="0.25">
      <c r="A90" s="78"/>
      <c r="B90" s="86"/>
      <c r="C90" s="11" t="s">
        <v>4</v>
      </c>
      <c r="D90" s="20">
        <v>0</v>
      </c>
      <c r="E90" s="20">
        <v>0</v>
      </c>
      <c r="F90" s="52">
        <v>0</v>
      </c>
      <c r="G90" s="64">
        <v>0</v>
      </c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</row>
    <row r="91" spans="1:36" s="23" customFormat="1" ht="33.75" customHeight="1" x14ac:dyDescent="0.25">
      <c r="A91" s="79"/>
      <c r="B91" s="86"/>
      <c r="C91" s="11" t="s">
        <v>6</v>
      </c>
      <c r="D91" s="20">
        <f>D88+D89+D90</f>
        <v>0</v>
      </c>
      <c r="E91" s="20">
        <f>E88+E89+E90</f>
        <v>14316430</v>
      </c>
      <c r="F91" s="52">
        <f>F88+F89+F90</f>
        <v>0</v>
      </c>
      <c r="G91" s="64">
        <f t="shared" si="13"/>
        <v>0</v>
      </c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</row>
    <row r="92" spans="1:36" s="23" customFormat="1" ht="20.25" customHeight="1" x14ac:dyDescent="0.25">
      <c r="A92" s="77" t="s">
        <v>17</v>
      </c>
      <c r="B92" s="86" t="s">
        <v>11</v>
      </c>
      <c r="C92" s="11" t="s">
        <v>2</v>
      </c>
      <c r="D92" s="24">
        <v>0</v>
      </c>
      <c r="E92" s="24">
        <v>0</v>
      </c>
      <c r="F92" s="53">
        <v>0</v>
      </c>
      <c r="G92" s="64">
        <v>0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</row>
    <row r="93" spans="1:36" s="23" customFormat="1" ht="22.5" customHeight="1" x14ac:dyDescent="0.25">
      <c r="A93" s="78"/>
      <c r="B93" s="86"/>
      <c r="C93" s="11" t="s">
        <v>3</v>
      </c>
      <c r="D93" s="24">
        <v>2740206.03</v>
      </c>
      <c r="E93" s="24">
        <v>4041756.67</v>
      </c>
      <c r="F93" s="53">
        <v>2534627.63</v>
      </c>
      <c r="G93" s="64">
        <f t="shared" si="13"/>
        <v>62.711039702447003</v>
      </c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</row>
    <row r="94" spans="1:36" s="23" customFormat="1" ht="33.75" customHeight="1" x14ac:dyDescent="0.25">
      <c r="A94" s="78"/>
      <c r="B94" s="86"/>
      <c r="C94" s="11" t="s">
        <v>4</v>
      </c>
      <c r="D94" s="20">
        <v>0</v>
      </c>
      <c r="E94" s="20">
        <v>0</v>
      </c>
      <c r="F94" s="52">
        <v>0</v>
      </c>
      <c r="G94" s="64">
        <v>0</v>
      </c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</row>
    <row r="95" spans="1:36" s="23" customFormat="1" ht="33.75" customHeight="1" x14ac:dyDescent="0.25">
      <c r="A95" s="79"/>
      <c r="B95" s="86"/>
      <c r="C95" s="11" t="s">
        <v>6</v>
      </c>
      <c r="D95" s="20">
        <f>D92+D93+D94</f>
        <v>2740206.03</v>
      </c>
      <c r="E95" s="20">
        <f>E92+E93+E94</f>
        <v>4041756.67</v>
      </c>
      <c r="F95" s="52">
        <f>F92+F93+F94</f>
        <v>2534627.63</v>
      </c>
      <c r="G95" s="64">
        <f t="shared" si="13"/>
        <v>62.711039702447003</v>
      </c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</row>
    <row r="96" spans="1:36" s="23" customFormat="1" ht="22.5" customHeight="1" x14ac:dyDescent="0.25">
      <c r="A96" s="77" t="s">
        <v>70</v>
      </c>
      <c r="B96" s="77" t="s">
        <v>11</v>
      </c>
      <c r="C96" s="11" t="s">
        <v>2</v>
      </c>
      <c r="D96" s="20">
        <v>6093066</v>
      </c>
      <c r="E96" s="20">
        <f>6093066+6187878.66</f>
        <v>12280944.66</v>
      </c>
      <c r="F96" s="53">
        <v>6093066</v>
      </c>
      <c r="G96" s="64">
        <f t="shared" si="13"/>
        <v>49.613984662316682</v>
      </c>
      <c r="H96" s="22"/>
      <c r="I96" s="22"/>
      <c r="J96" s="22"/>
      <c r="K96" s="27"/>
      <c r="L96" s="28"/>
      <c r="M96" s="28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</row>
    <row r="97" spans="1:36" s="23" customFormat="1" ht="21.75" customHeight="1" x14ac:dyDescent="0.25">
      <c r="A97" s="78"/>
      <c r="B97" s="78"/>
      <c r="C97" s="11" t="s">
        <v>3</v>
      </c>
      <c r="D97" s="20">
        <v>458617.87</v>
      </c>
      <c r="E97" s="20">
        <v>924372.18</v>
      </c>
      <c r="F97" s="52">
        <v>458617.87</v>
      </c>
      <c r="G97" s="64">
        <f t="shared" si="13"/>
        <v>49.613984488369169</v>
      </c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</row>
    <row r="98" spans="1:36" s="23" customFormat="1" ht="30.75" customHeight="1" x14ac:dyDescent="0.25">
      <c r="A98" s="78"/>
      <c r="B98" s="78"/>
      <c r="C98" s="11" t="s">
        <v>4</v>
      </c>
      <c r="D98" s="20">
        <v>0</v>
      </c>
      <c r="E98" s="20">
        <v>0</v>
      </c>
      <c r="F98" s="52">
        <v>0</v>
      </c>
      <c r="G98" s="64">
        <v>0</v>
      </c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</row>
    <row r="99" spans="1:36" s="23" customFormat="1" ht="34.5" customHeight="1" x14ac:dyDescent="0.25">
      <c r="A99" s="79"/>
      <c r="B99" s="79"/>
      <c r="C99" s="11" t="s">
        <v>6</v>
      </c>
      <c r="D99" s="20">
        <f>D96+D97+D98</f>
        <v>6551683.8700000001</v>
      </c>
      <c r="E99" s="20">
        <f>E96+E97+E98</f>
        <v>13205316.84</v>
      </c>
      <c r="F99" s="52">
        <f>F96+F97+F98</f>
        <v>6551683.8700000001</v>
      </c>
      <c r="G99" s="64">
        <f t="shared" si="13"/>
        <v>49.613984650140367</v>
      </c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</row>
    <row r="100" spans="1:36" s="23" customFormat="1" ht="21.75" customHeight="1" x14ac:dyDescent="0.25">
      <c r="A100" s="77" t="s">
        <v>71</v>
      </c>
      <c r="B100" s="77" t="str">
        <f t="shared" ref="B100" si="18">$B$96</f>
        <v>Администрация города Фокино</v>
      </c>
      <c r="C100" s="11" t="str">
        <f t="shared" ref="C100:C103" si="19">C96</f>
        <v>областной бюджет</v>
      </c>
      <c r="D100" s="25">
        <v>70700262.659999996</v>
      </c>
      <c r="E100" s="25">
        <v>580098382.80999994</v>
      </c>
      <c r="F100" s="54">
        <v>0</v>
      </c>
      <c r="G100" s="64">
        <f t="shared" si="13"/>
        <v>0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</row>
    <row r="101" spans="1:36" s="23" customFormat="1" ht="18.75" customHeight="1" x14ac:dyDescent="0.25">
      <c r="A101" s="78"/>
      <c r="B101" s="78"/>
      <c r="C101" s="11" t="str">
        <f t="shared" si="19"/>
        <v>местные бюджеты</v>
      </c>
      <c r="D101" s="25">
        <v>3721066.46</v>
      </c>
      <c r="E101" s="25">
        <v>5859579.6200000001</v>
      </c>
      <c r="F101" s="54">
        <v>0</v>
      </c>
      <c r="G101" s="64">
        <f t="shared" si="13"/>
        <v>0</v>
      </c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</row>
    <row r="102" spans="1:36" s="23" customFormat="1" ht="30" customHeight="1" x14ac:dyDescent="0.25">
      <c r="A102" s="78"/>
      <c r="B102" s="78"/>
      <c r="C102" s="11" t="str">
        <f t="shared" si="19"/>
        <v>внебюджетные источники</v>
      </c>
      <c r="D102" s="25">
        <v>0</v>
      </c>
      <c r="E102" s="25">
        <v>0</v>
      </c>
      <c r="F102" s="54">
        <v>0</v>
      </c>
      <c r="G102" s="64">
        <v>0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</row>
    <row r="103" spans="1:36" s="23" customFormat="1" ht="32.25" customHeight="1" x14ac:dyDescent="0.25">
      <c r="A103" s="79"/>
      <c r="B103" s="79"/>
      <c r="C103" s="11" t="str">
        <f t="shared" si="19"/>
        <v>Итого по мероприятию:</v>
      </c>
      <c r="D103" s="25">
        <f>D100+D101+D102</f>
        <v>74421329.11999999</v>
      </c>
      <c r="E103" s="25">
        <f t="shared" ref="E103:F103" si="20">E100+E101+E102</f>
        <v>585957962.42999995</v>
      </c>
      <c r="F103" s="54">
        <f t="shared" si="20"/>
        <v>0</v>
      </c>
      <c r="G103" s="64">
        <f t="shared" si="13"/>
        <v>0</v>
      </c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</row>
    <row r="104" spans="1:36" s="18" customFormat="1" ht="22.5" customHeight="1" x14ac:dyDescent="0.25">
      <c r="A104" s="106" t="s">
        <v>77</v>
      </c>
      <c r="B104" s="96" t="s">
        <v>11</v>
      </c>
      <c r="C104" s="14" t="s">
        <v>2</v>
      </c>
      <c r="D104" s="17">
        <f>D108+D112+D116+D120+D124+D132+D140+D128</f>
        <v>902100</v>
      </c>
      <c r="E104" s="17">
        <f t="shared" ref="E104:F104" si="21">E108+E112+E116+E120+E124+E132+E140+E128</f>
        <v>4383308.5</v>
      </c>
      <c r="F104" s="51">
        <f t="shared" si="21"/>
        <v>0</v>
      </c>
      <c r="G104" s="74">
        <f t="shared" si="13"/>
        <v>0</v>
      </c>
    </row>
    <row r="105" spans="1:36" s="18" customFormat="1" ht="18" customHeight="1" x14ac:dyDescent="0.25">
      <c r="A105" s="107"/>
      <c r="B105" s="96"/>
      <c r="C105" s="14" t="s">
        <v>3</v>
      </c>
      <c r="D105" s="17">
        <f>D109+D113+D117+D121+D125+D133+D141+D129</f>
        <v>5485815</v>
      </c>
      <c r="E105" s="17">
        <f>E109+E113+E117+E121+E125+E133+E141+E129+E137</f>
        <v>7134535.1400000006</v>
      </c>
      <c r="F105" s="51">
        <f>F109+F113+F117+F121+F125+F133+F141+F129+F137</f>
        <v>2689834.81</v>
      </c>
      <c r="G105" s="74">
        <f t="shared" si="13"/>
        <v>37.701612750063482</v>
      </c>
    </row>
    <row r="106" spans="1:36" s="18" customFormat="1" ht="33" customHeight="1" x14ac:dyDescent="0.25">
      <c r="A106" s="107"/>
      <c r="B106" s="96"/>
      <c r="C106" s="14" t="s">
        <v>4</v>
      </c>
      <c r="D106" s="17">
        <f>D110+D118+D114+D122+D126+D134</f>
        <v>0</v>
      </c>
      <c r="E106" s="17">
        <f t="shared" ref="E106:F106" si="22">E110+E118+E114+E122+E126+E134</f>
        <v>0</v>
      </c>
      <c r="F106" s="51">
        <f t="shared" si="22"/>
        <v>0</v>
      </c>
      <c r="G106" s="74">
        <v>0</v>
      </c>
    </row>
    <row r="107" spans="1:36" s="18" customFormat="1" ht="30.75" customHeight="1" x14ac:dyDescent="0.25">
      <c r="A107" s="108"/>
      <c r="B107" s="96"/>
      <c r="C107" s="14" t="s">
        <v>6</v>
      </c>
      <c r="D107" s="17">
        <f>D104+D105+D106</f>
        <v>6387915</v>
      </c>
      <c r="E107" s="17">
        <f>E104+E105+E106</f>
        <v>11517843.640000001</v>
      </c>
      <c r="F107" s="51">
        <f>F104+F105+F106</f>
        <v>2689834.81</v>
      </c>
      <c r="G107" s="74">
        <f t="shared" si="13"/>
        <v>23.353631930360187</v>
      </c>
    </row>
    <row r="108" spans="1:36" s="21" customFormat="1" ht="18.75" customHeight="1" x14ac:dyDescent="0.25">
      <c r="A108" s="77" t="s">
        <v>22</v>
      </c>
      <c r="B108" s="86" t="s">
        <v>11</v>
      </c>
      <c r="C108" s="11" t="s">
        <v>2</v>
      </c>
      <c r="D108" s="20">
        <v>0</v>
      </c>
      <c r="E108" s="20">
        <v>0</v>
      </c>
      <c r="F108" s="52">
        <v>0</v>
      </c>
      <c r="G108" s="64">
        <v>0</v>
      </c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</row>
    <row r="109" spans="1:36" s="21" customFormat="1" ht="21" customHeight="1" x14ac:dyDescent="0.25">
      <c r="A109" s="78"/>
      <c r="B109" s="86"/>
      <c r="C109" s="11" t="s">
        <v>3</v>
      </c>
      <c r="D109" s="24">
        <v>2835630</v>
      </c>
      <c r="E109" s="75">
        <v>2967207.45</v>
      </c>
      <c r="F109" s="75">
        <v>1475046.6</v>
      </c>
      <c r="G109" s="64">
        <f t="shared" si="13"/>
        <v>49.711610153850209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</row>
    <row r="110" spans="1:36" s="21" customFormat="1" ht="29.25" customHeight="1" x14ac:dyDescent="0.25">
      <c r="A110" s="78"/>
      <c r="B110" s="86"/>
      <c r="C110" s="11" t="s">
        <v>4</v>
      </c>
      <c r="D110" s="20">
        <v>0</v>
      </c>
      <c r="E110" s="20">
        <v>0</v>
      </c>
      <c r="F110" s="52">
        <v>0</v>
      </c>
      <c r="G110" s="64">
        <v>0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</row>
    <row r="111" spans="1:36" s="21" customFormat="1" ht="29.25" customHeight="1" x14ac:dyDescent="0.25">
      <c r="A111" s="79"/>
      <c r="B111" s="86"/>
      <c r="C111" s="11" t="s">
        <v>6</v>
      </c>
      <c r="D111" s="20">
        <f>D108+D109+D110</f>
        <v>2835630</v>
      </c>
      <c r="E111" s="20">
        <f>E108+E109+E110</f>
        <v>2967207.45</v>
      </c>
      <c r="F111" s="52">
        <f>F108+F109+F110</f>
        <v>1475046.6</v>
      </c>
      <c r="G111" s="64">
        <f t="shared" si="13"/>
        <v>49.711610153850209</v>
      </c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</row>
    <row r="112" spans="1:36" s="21" customFormat="1" ht="21" customHeight="1" x14ac:dyDescent="0.25">
      <c r="A112" s="80" t="s">
        <v>23</v>
      </c>
      <c r="B112" s="86" t="s">
        <v>11</v>
      </c>
      <c r="C112" s="11" t="s">
        <v>2</v>
      </c>
      <c r="D112" s="20">
        <v>0</v>
      </c>
      <c r="E112" s="20">
        <v>0</v>
      </c>
      <c r="F112" s="52">
        <v>0</v>
      </c>
      <c r="G112" s="64">
        <v>0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</row>
    <row r="113" spans="1:36" s="21" customFormat="1" ht="23.25" customHeight="1" x14ac:dyDescent="0.25">
      <c r="A113" s="81"/>
      <c r="B113" s="86"/>
      <c r="C113" s="11" t="s">
        <v>3</v>
      </c>
      <c r="D113" s="24">
        <v>242000</v>
      </c>
      <c r="E113" s="75">
        <v>1000485</v>
      </c>
      <c r="F113" s="75">
        <v>393169.9</v>
      </c>
      <c r="G113" s="64">
        <f t="shared" si="13"/>
        <v>39.2979305037057</v>
      </c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</row>
    <row r="114" spans="1:36" s="21" customFormat="1" ht="33" customHeight="1" x14ac:dyDescent="0.25">
      <c r="A114" s="81"/>
      <c r="B114" s="86"/>
      <c r="C114" s="11" t="s">
        <v>4</v>
      </c>
      <c r="D114" s="20">
        <v>0</v>
      </c>
      <c r="E114" s="20">
        <v>0</v>
      </c>
      <c r="F114" s="52">
        <v>0</v>
      </c>
      <c r="G114" s="64">
        <v>0</v>
      </c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</row>
    <row r="115" spans="1:36" s="21" customFormat="1" ht="34.5" customHeight="1" x14ac:dyDescent="0.25">
      <c r="A115" s="82"/>
      <c r="B115" s="86"/>
      <c r="C115" s="11" t="s">
        <v>6</v>
      </c>
      <c r="D115" s="20">
        <f>D112+D113+D114</f>
        <v>242000</v>
      </c>
      <c r="E115" s="20">
        <f>E112+E113+E114</f>
        <v>1000485</v>
      </c>
      <c r="F115" s="52">
        <f>F112+F113+F114</f>
        <v>393169.9</v>
      </c>
      <c r="G115" s="64">
        <f t="shared" si="13"/>
        <v>39.2979305037057</v>
      </c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</row>
    <row r="116" spans="1:36" s="21" customFormat="1" ht="20.25" customHeight="1" x14ac:dyDescent="0.25">
      <c r="A116" s="77" t="s">
        <v>64</v>
      </c>
      <c r="B116" s="86" t="s">
        <v>11</v>
      </c>
      <c r="C116" s="11" t="s">
        <v>2</v>
      </c>
      <c r="D116" s="20">
        <v>0</v>
      </c>
      <c r="E116" s="20">
        <v>0</v>
      </c>
      <c r="F116" s="52">
        <v>0</v>
      </c>
      <c r="G116" s="64">
        <v>0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</row>
    <row r="117" spans="1:36" s="21" customFormat="1" ht="20.25" customHeight="1" x14ac:dyDescent="0.25">
      <c r="A117" s="78"/>
      <c r="B117" s="86"/>
      <c r="C117" s="11" t="s">
        <v>3</v>
      </c>
      <c r="D117" s="24">
        <v>0</v>
      </c>
      <c r="E117" s="75">
        <v>375294.19</v>
      </c>
      <c r="F117" s="75">
        <v>122140</v>
      </c>
      <c r="G117" s="64">
        <f t="shared" si="13"/>
        <v>32.545134791455204</v>
      </c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</row>
    <row r="118" spans="1:36" s="21" customFormat="1" ht="32.25" customHeight="1" x14ac:dyDescent="0.25">
      <c r="A118" s="78"/>
      <c r="B118" s="86"/>
      <c r="C118" s="11" t="s">
        <v>4</v>
      </c>
      <c r="D118" s="20">
        <v>0</v>
      </c>
      <c r="E118" s="20">
        <v>0</v>
      </c>
      <c r="F118" s="52">
        <v>0</v>
      </c>
      <c r="G118" s="64">
        <v>0</v>
      </c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</row>
    <row r="119" spans="1:36" s="21" customFormat="1" ht="33" customHeight="1" x14ac:dyDescent="0.25">
      <c r="A119" s="79"/>
      <c r="B119" s="86"/>
      <c r="C119" s="11" t="s">
        <v>6</v>
      </c>
      <c r="D119" s="20">
        <f>D116+D117+D118</f>
        <v>0</v>
      </c>
      <c r="E119" s="20">
        <f>E116+E117+E118</f>
        <v>375294.19</v>
      </c>
      <c r="F119" s="52">
        <f>F116+F117+F118</f>
        <v>122140</v>
      </c>
      <c r="G119" s="64">
        <f t="shared" si="13"/>
        <v>32.545134791455204</v>
      </c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</row>
    <row r="120" spans="1:36" s="21" customFormat="1" ht="23.25" customHeight="1" x14ac:dyDescent="0.25">
      <c r="A120" s="80" t="s">
        <v>38</v>
      </c>
      <c r="B120" s="86" t="s">
        <v>11</v>
      </c>
      <c r="C120" s="11" t="s">
        <v>2</v>
      </c>
      <c r="D120" s="20">
        <v>0</v>
      </c>
      <c r="E120" s="20">
        <v>0</v>
      </c>
      <c r="F120" s="52">
        <v>0</v>
      </c>
      <c r="G120" s="64">
        <v>0</v>
      </c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</row>
    <row r="121" spans="1:36" s="21" customFormat="1" ht="21.75" customHeight="1" x14ac:dyDescent="0.25">
      <c r="A121" s="81"/>
      <c r="B121" s="86"/>
      <c r="C121" s="11" t="s">
        <v>3</v>
      </c>
      <c r="D121" s="24">
        <v>86300</v>
      </c>
      <c r="E121" s="75">
        <v>86300</v>
      </c>
      <c r="F121" s="75">
        <v>47227.79</v>
      </c>
      <c r="G121" s="64">
        <f t="shared" si="13"/>
        <v>54.725133256083438</v>
      </c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</row>
    <row r="122" spans="1:36" s="21" customFormat="1" ht="30" customHeight="1" x14ac:dyDescent="0.25">
      <c r="A122" s="81"/>
      <c r="B122" s="86"/>
      <c r="C122" s="11" t="s">
        <v>4</v>
      </c>
      <c r="D122" s="20">
        <v>0</v>
      </c>
      <c r="E122" s="20">
        <v>0</v>
      </c>
      <c r="F122" s="52">
        <v>0</v>
      </c>
      <c r="G122" s="64">
        <v>0</v>
      </c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</row>
    <row r="123" spans="1:36" s="21" customFormat="1" ht="33" customHeight="1" x14ac:dyDescent="0.25">
      <c r="A123" s="82"/>
      <c r="B123" s="86"/>
      <c r="C123" s="11" t="s">
        <v>6</v>
      </c>
      <c r="D123" s="20">
        <f>D120+D121+D122</f>
        <v>86300</v>
      </c>
      <c r="E123" s="20">
        <f>E120+E121+E122</f>
        <v>86300</v>
      </c>
      <c r="F123" s="52">
        <f>F120+F121+F122</f>
        <v>47227.79</v>
      </c>
      <c r="G123" s="64">
        <f t="shared" si="13"/>
        <v>54.725133256083438</v>
      </c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</row>
    <row r="124" spans="1:36" s="21" customFormat="1" ht="21.75" customHeight="1" x14ac:dyDescent="0.25">
      <c r="A124" s="98" t="s">
        <v>55</v>
      </c>
      <c r="B124" s="86" t="s">
        <v>40</v>
      </c>
      <c r="C124" s="11" t="s">
        <v>2</v>
      </c>
      <c r="D124" s="20">
        <v>0</v>
      </c>
      <c r="E124" s="20">
        <v>0</v>
      </c>
      <c r="F124" s="52">
        <v>0</v>
      </c>
      <c r="G124" s="64">
        <v>0</v>
      </c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</row>
    <row r="125" spans="1:36" s="21" customFormat="1" ht="33.75" customHeight="1" x14ac:dyDescent="0.25">
      <c r="A125" s="99"/>
      <c r="B125" s="86"/>
      <c r="C125" s="11" t="s">
        <v>3</v>
      </c>
      <c r="D125" s="24">
        <v>1150000</v>
      </c>
      <c r="E125" s="75">
        <v>1150000</v>
      </c>
      <c r="F125" s="75">
        <v>574998</v>
      </c>
      <c r="G125" s="64">
        <f t="shared" si="13"/>
        <v>49.999826086956524</v>
      </c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</row>
    <row r="126" spans="1:36" s="21" customFormat="1" ht="43.5" customHeight="1" x14ac:dyDescent="0.25">
      <c r="A126" s="99"/>
      <c r="B126" s="86"/>
      <c r="C126" s="11" t="s">
        <v>4</v>
      </c>
      <c r="D126" s="20">
        <v>0</v>
      </c>
      <c r="E126" s="20">
        <v>0</v>
      </c>
      <c r="F126" s="52">
        <v>0</v>
      </c>
      <c r="G126" s="64">
        <v>0</v>
      </c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</row>
    <row r="127" spans="1:36" s="21" customFormat="1" ht="45.75" customHeight="1" x14ac:dyDescent="0.25">
      <c r="A127" s="100"/>
      <c r="B127" s="86"/>
      <c r="C127" s="11" t="s">
        <v>6</v>
      </c>
      <c r="D127" s="20">
        <f>D124+D125+D126</f>
        <v>1150000</v>
      </c>
      <c r="E127" s="20">
        <f>E124+E125+E126</f>
        <v>1150000</v>
      </c>
      <c r="F127" s="52">
        <f>F124+F125+F126</f>
        <v>574998</v>
      </c>
      <c r="G127" s="64">
        <f t="shared" si="13"/>
        <v>49.999826086956524</v>
      </c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</row>
    <row r="128" spans="1:36" s="21" customFormat="1" ht="23.25" customHeight="1" x14ac:dyDescent="0.25">
      <c r="A128" s="77" t="s">
        <v>96</v>
      </c>
      <c r="B128" s="86" t="s">
        <v>11</v>
      </c>
      <c r="C128" s="11" t="s">
        <v>2</v>
      </c>
      <c r="D128" s="20">
        <v>0</v>
      </c>
      <c r="E128" s="20">
        <v>3481208.5</v>
      </c>
      <c r="F128" s="52">
        <v>0</v>
      </c>
      <c r="G128" s="64">
        <f t="shared" si="13"/>
        <v>0</v>
      </c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</row>
    <row r="129" spans="1:36" s="21" customFormat="1" ht="20.25" customHeight="1" x14ac:dyDescent="0.25">
      <c r="A129" s="78"/>
      <c r="B129" s="86"/>
      <c r="C129" s="11" t="s">
        <v>3</v>
      </c>
      <c r="D129" s="20">
        <v>0</v>
      </c>
      <c r="E129" s="20">
        <v>183221.5</v>
      </c>
      <c r="F129" s="52">
        <v>0</v>
      </c>
      <c r="G129" s="64">
        <f t="shared" si="13"/>
        <v>0</v>
      </c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</row>
    <row r="130" spans="1:36" s="21" customFormat="1" ht="29.25" customHeight="1" x14ac:dyDescent="0.25">
      <c r="A130" s="78"/>
      <c r="B130" s="86"/>
      <c r="C130" s="11" t="s">
        <v>4</v>
      </c>
      <c r="D130" s="20">
        <v>0</v>
      </c>
      <c r="E130" s="20">
        <v>0</v>
      </c>
      <c r="F130" s="52">
        <v>0</v>
      </c>
      <c r="G130" s="64">
        <v>0</v>
      </c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</row>
    <row r="131" spans="1:36" s="21" customFormat="1" ht="35.25" customHeight="1" x14ac:dyDescent="0.25">
      <c r="A131" s="79"/>
      <c r="B131" s="86"/>
      <c r="C131" s="11" t="s">
        <v>6</v>
      </c>
      <c r="D131" s="20">
        <f>D128+D129+D130</f>
        <v>0</v>
      </c>
      <c r="E131" s="20">
        <f>E128+E129+E130</f>
        <v>3664430</v>
      </c>
      <c r="F131" s="52">
        <f>F128+F129+F130</f>
        <v>0</v>
      </c>
      <c r="G131" s="64">
        <f t="shared" si="13"/>
        <v>0</v>
      </c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</row>
    <row r="132" spans="1:36" s="21" customFormat="1" ht="22.5" customHeight="1" x14ac:dyDescent="0.25">
      <c r="A132" s="77" t="s">
        <v>62</v>
      </c>
      <c r="B132" s="86" t="s">
        <v>11</v>
      </c>
      <c r="C132" s="11" t="s">
        <v>2</v>
      </c>
      <c r="D132" s="20">
        <v>902100</v>
      </c>
      <c r="E132" s="20">
        <v>902100</v>
      </c>
      <c r="F132" s="52">
        <v>0</v>
      </c>
      <c r="G132" s="64">
        <f t="shared" si="13"/>
        <v>0</v>
      </c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</row>
    <row r="133" spans="1:36" s="21" customFormat="1" ht="21" customHeight="1" x14ac:dyDescent="0.25">
      <c r="A133" s="78"/>
      <c r="B133" s="86"/>
      <c r="C133" s="11" t="s">
        <v>3</v>
      </c>
      <c r="D133" s="20">
        <v>67900</v>
      </c>
      <c r="E133" s="20">
        <v>67900</v>
      </c>
      <c r="F133" s="52">
        <v>0</v>
      </c>
      <c r="G133" s="64">
        <f t="shared" si="13"/>
        <v>0</v>
      </c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</row>
    <row r="134" spans="1:36" s="21" customFormat="1" ht="31.5" customHeight="1" x14ac:dyDescent="0.25">
      <c r="A134" s="78"/>
      <c r="B134" s="86"/>
      <c r="C134" s="11" t="s">
        <v>4</v>
      </c>
      <c r="D134" s="20">
        <v>0</v>
      </c>
      <c r="E134" s="20">
        <v>0</v>
      </c>
      <c r="F134" s="52">
        <v>0</v>
      </c>
      <c r="G134" s="64">
        <v>0</v>
      </c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 t="s">
        <v>37</v>
      </c>
      <c r="AE134" s="22"/>
      <c r="AF134" s="22"/>
      <c r="AG134" s="22"/>
      <c r="AH134" s="22"/>
      <c r="AI134" s="22"/>
      <c r="AJ134" s="22"/>
    </row>
    <row r="135" spans="1:36" s="21" customFormat="1" ht="34.5" customHeight="1" x14ac:dyDescent="0.25">
      <c r="A135" s="79"/>
      <c r="B135" s="86"/>
      <c r="C135" s="11" t="s">
        <v>6</v>
      </c>
      <c r="D135" s="20">
        <f>D132+D133+D134</f>
        <v>970000</v>
      </c>
      <c r="E135" s="20">
        <f>E132+E133+E134</f>
        <v>970000</v>
      </c>
      <c r="F135" s="52">
        <f>F132+F133+F134</f>
        <v>0</v>
      </c>
      <c r="G135" s="64">
        <f t="shared" si="13"/>
        <v>0</v>
      </c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</row>
    <row r="136" spans="1:36" s="21" customFormat="1" ht="24.75" customHeight="1" x14ac:dyDescent="0.25">
      <c r="A136" s="77" t="s">
        <v>88</v>
      </c>
      <c r="B136" s="86" t="s">
        <v>11</v>
      </c>
      <c r="C136" s="44" t="s">
        <v>2</v>
      </c>
      <c r="D136" s="20">
        <v>0</v>
      </c>
      <c r="E136" s="20">
        <v>0</v>
      </c>
      <c r="F136" s="52">
        <v>0</v>
      </c>
      <c r="G136" s="64">
        <v>0</v>
      </c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</row>
    <row r="137" spans="1:36" s="21" customFormat="1" ht="23.25" customHeight="1" x14ac:dyDescent="0.25">
      <c r="A137" s="78"/>
      <c r="B137" s="86"/>
      <c r="C137" s="44" t="s">
        <v>3</v>
      </c>
      <c r="D137" s="20">
        <v>0</v>
      </c>
      <c r="E137" s="75">
        <v>200142</v>
      </c>
      <c r="F137" s="75">
        <v>77252.52</v>
      </c>
      <c r="G137" s="64">
        <f t="shared" si="13"/>
        <v>38.59885481308271</v>
      </c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</row>
    <row r="138" spans="1:36" s="21" customFormat="1" ht="30.75" customHeight="1" x14ac:dyDescent="0.25">
      <c r="A138" s="78"/>
      <c r="B138" s="86"/>
      <c r="C138" s="44" t="s">
        <v>4</v>
      </c>
      <c r="D138" s="20">
        <v>0</v>
      </c>
      <c r="E138" s="20">
        <v>0</v>
      </c>
      <c r="F138" s="52">
        <v>0</v>
      </c>
      <c r="G138" s="64">
        <v>0</v>
      </c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</row>
    <row r="139" spans="1:36" s="21" customFormat="1" ht="23.25" customHeight="1" x14ac:dyDescent="0.25">
      <c r="A139" s="79"/>
      <c r="B139" s="86"/>
      <c r="C139" s="44" t="s">
        <v>6</v>
      </c>
      <c r="D139" s="20">
        <f>D136+D137+D138</f>
        <v>0</v>
      </c>
      <c r="E139" s="20">
        <f t="shared" ref="E139:F139" si="23">E136+E137+E138</f>
        <v>200142</v>
      </c>
      <c r="F139" s="52">
        <f t="shared" si="23"/>
        <v>77252.52</v>
      </c>
      <c r="G139" s="64">
        <f t="shared" si="13"/>
        <v>38.59885481308271</v>
      </c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</row>
    <row r="140" spans="1:36" s="21" customFormat="1" ht="18.75" customHeight="1" x14ac:dyDescent="0.25">
      <c r="A140" s="77" t="s">
        <v>72</v>
      </c>
      <c r="B140" s="86" t="s">
        <v>11</v>
      </c>
      <c r="C140" s="11" t="s">
        <v>2</v>
      </c>
      <c r="D140" s="20">
        <v>0</v>
      </c>
      <c r="E140" s="20">
        <v>0</v>
      </c>
      <c r="F140" s="52">
        <v>0</v>
      </c>
      <c r="G140" s="64">
        <v>0</v>
      </c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</row>
    <row r="141" spans="1:36" s="21" customFormat="1" ht="23.25" customHeight="1" x14ac:dyDescent="0.25">
      <c r="A141" s="78"/>
      <c r="B141" s="86"/>
      <c r="C141" s="11" t="s">
        <v>3</v>
      </c>
      <c r="D141" s="20">
        <v>1103985</v>
      </c>
      <c r="E141" s="20">
        <v>1103985</v>
      </c>
      <c r="F141" s="52">
        <v>0</v>
      </c>
      <c r="G141" s="64">
        <f t="shared" ref="G141:G203" si="24">F141/E141*100</f>
        <v>0</v>
      </c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</row>
    <row r="142" spans="1:36" s="21" customFormat="1" ht="29.25" customHeight="1" x14ac:dyDescent="0.25">
      <c r="A142" s="78"/>
      <c r="B142" s="86"/>
      <c r="C142" s="11" t="s">
        <v>4</v>
      </c>
      <c r="D142" s="20">
        <v>0</v>
      </c>
      <c r="E142" s="20">
        <v>0</v>
      </c>
      <c r="F142" s="52">
        <v>0</v>
      </c>
      <c r="G142" s="64">
        <v>0</v>
      </c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</row>
    <row r="143" spans="1:36" s="21" customFormat="1" ht="28.5" customHeight="1" x14ac:dyDescent="0.25">
      <c r="A143" s="79"/>
      <c r="B143" s="86"/>
      <c r="C143" s="11" t="s">
        <v>6</v>
      </c>
      <c r="D143" s="20">
        <f>D140+D141+D142</f>
        <v>1103985</v>
      </c>
      <c r="E143" s="20">
        <f>E140+E141+E142</f>
        <v>1103985</v>
      </c>
      <c r="F143" s="52">
        <f>F140+F141+F142</f>
        <v>0</v>
      </c>
      <c r="G143" s="64">
        <f t="shared" si="24"/>
        <v>0</v>
      </c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</row>
    <row r="144" spans="1:36" s="31" customFormat="1" ht="30" customHeight="1" x14ac:dyDescent="0.25">
      <c r="A144" s="83" t="s">
        <v>76</v>
      </c>
      <c r="B144" s="83" t="s">
        <v>36</v>
      </c>
      <c r="C144" s="50" t="s">
        <v>2</v>
      </c>
      <c r="D144" s="29">
        <f>D152+D156+D160+D164+D168+D176+D180+D184+D148+D172+D196</f>
        <v>186406753.39999998</v>
      </c>
      <c r="E144" s="29">
        <f>E152+E156+E160+E164+E168+E176+E180+E184+E148+E172+E196+E192+E188</f>
        <v>195861517.58999997</v>
      </c>
      <c r="F144" s="29">
        <f>F152+F156+F160+F164+F168+F176+F180+F184+F148+F172+F196+F192+F188</f>
        <v>82565238.700000003</v>
      </c>
      <c r="G144" s="63">
        <f t="shared" si="24"/>
        <v>42.154906035618048</v>
      </c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</row>
    <row r="145" spans="1:36" s="31" customFormat="1" ht="24" customHeight="1" x14ac:dyDescent="0.25">
      <c r="A145" s="84"/>
      <c r="B145" s="84"/>
      <c r="C145" s="50" t="s">
        <v>3</v>
      </c>
      <c r="D145" s="29">
        <f>D153+D157+D161+D165+D169+D177+D181+D18+D149+D173+D185+D197</f>
        <v>79019126.629999995</v>
      </c>
      <c r="E145" s="29">
        <f>E153+E157+E161+E165+E169+E177+E181+E18+E149+E173+E185+E197+E193+E189</f>
        <v>81872423.099999994</v>
      </c>
      <c r="F145" s="29">
        <f>F153+F157+F161+F165+F169+F177+F181+F18+F149+F173+F185+F197+F193+F189</f>
        <v>37989557.669999994</v>
      </c>
      <c r="G145" s="63">
        <f t="shared" si="24"/>
        <v>46.40092015305212</v>
      </c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</row>
    <row r="146" spans="1:36" s="31" customFormat="1" ht="35.25" customHeight="1" x14ac:dyDescent="0.25">
      <c r="A146" s="84"/>
      <c r="B146" s="84"/>
      <c r="C146" s="50" t="s">
        <v>4</v>
      </c>
      <c r="D146" s="29">
        <f>D154+D162+D166+D170+D178+D182+D186</f>
        <v>0</v>
      </c>
      <c r="E146" s="29">
        <f>E154+E162+E166+E170+E178+E182+E186</f>
        <v>0</v>
      </c>
      <c r="F146" s="57">
        <f>F154+F162+F166+F170+F178+F182+F186</f>
        <v>0</v>
      </c>
      <c r="G146" s="63">
        <v>0</v>
      </c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</row>
    <row r="147" spans="1:36" s="31" customFormat="1" ht="36.75" customHeight="1" x14ac:dyDescent="0.25">
      <c r="A147" s="85"/>
      <c r="B147" s="85"/>
      <c r="C147" s="50" t="s">
        <v>6</v>
      </c>
      <c r="D147" s="29">
        <f>D144+D145+D146</f>
        <v>265425880.02999997</v>
      </c>
      <c r="E147" s="29">
        <f t="shared" ref="E147:F147" si="25">E144+E145+E146</f>
        <v>277733940.68999994</v>
      </c>
      <c r="F147" s="57">
        <f t="shared" si="25"/>
        <v>120554796.37</v>
      </c>
      <c r="G147" s="63">
        <f t="shared" si="24"/>
        <v>43.406576837708293</v>
      </c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</row>
    <row r="148" spans="1:36" s="31" customFormat="1" ht="37.5" customHeight="1" x14ac:dyDescent="0.25">
      <c r="A148" s="77" t="s">
        <v>61</v>
      </c>
      <c r="B148" s="77" t="s">
        <v>36</v>
      </c>
      <c r="C148" s="11" t="s">
        <v>2</v>
      </c>
      <c r="D148" s="20">
        <v>108084</v>
      </c>
      <c r="E148" s="20">
        <v>108084</v>
      </c>
      <c r="F148" s="52">
        <v>19097.55</v>
      </c>
      <c r="G148" s="64">
        <f t="shared" si="24"/>
        <v>17.6691739757966</v>
      </c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</row>
    <row r="149" spans="1:36" s="31" customFormat="1" ht="36.75" customHeight="1" x14ac:dyDescent="0.25">
      <c r="A149" s="78"/>
      <c r="B149" s="78"/>
      <c r="C149" s="11" t="s">
        <v>3</v>
      </c>
      <c r="D149" s="20">
        <v>8135.35</v>
      </c>
      <c r="E149" s="20">
        <v>8135.35</v>
      </c>
      <c r="F149" s="52">
        <v>1437.45</v>
      </c>
      <c r="G149" s="64">
        <f t="shared" si="24"/>
        <v>17.669184484994499</v>
      </c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</row>
    <row r="150" spans="1:36" s="31" customFormat="1" ht="30.75" customHeight="1" x14ac:dyDescent="0.25">
      <c r="A150" s="78"/>
      <c r="B150" s="78"/>
      <c r="C150" s="11" t="s">
        <v>4</v>
      </c>
      <c r="D150" s="20">
        <v>0</v>
      </c>
      <c r="E150" s="20">
        <v>0</v>
      </c>
      <c r="F150" s="52">
        <v>0</v>
      </c>
      <c r="G150" s="64">
        <v>0</v>
      </c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</row>
    <row r="151" spans="1:36" s="31" customFormat="1" ht="34.5" customHeight="1" x14ac:dyDescent="0.25">
      <c r="A151" s="79"/>
      <c r="B151" s="79"/>
      <c r="C151" s="11" t="s">
        <v>6</v>
      </c>
      <c r="D151" s="20">
        <f>D148+D149+D150</f>
        <v>116219.35</v>
      </c>
      <c r="E151" s="20">
        <f>E148+E149+E150</f>
        <v>116219.35</v>
      </c>
      <c r="F151" s="52">
        <f>F148+F149+F150</f>
        <v>20535</v>
      </c>
      <c r="G151" s="64">
        <f t="shared" si="24"/>
        <v>17.669174711440046</v>
      </c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</row>
    <row r="152" spans="1:36" s="21" customFormat="1" ht="22.5" customHeight="1" x14ac:dyDescent="0.25">
      <c r="A152" s="80" t="s">
        <v>29</v>
      </c>
      <c r="B152" s="80" t="s">
        <v>36</v>
      </c>
      <c r="C152" s="16" t="s">
        <v>2</v>
      </c>
      <c r="D152" s="32">
        <v>54331118</v>
      </c>
      <c r="E152" s="75">
        <v>54331118</v>
      </c>
      <c r="F152" s="75">
        <v>27519750</v>
      </c>
      <c r="G152" s="64">
        <f t="shared" si="24"/>
        <v>50.651911856479749</v>
      </c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</row>
    <row r="153" spans="1:36" s="21" customFormat="1" ht="23.25" customHeight="1" x14ac:dyDescent="0.25">
      <c r="A153" s="81"/>
      <c r="B153" s="81"/>
      <c r="C153" s="16" t="s">
        <v>3</v>
      </c>
      <c r="D153" s="24">
        <v>13010000</v>
      </c>
      <c r="E153" s="75">
        <v>13428042.33</v>
      </c>
      <c r="F153" s="75">
        <v>6955611.8899999997</v>
      </c>
      <c r="G153" s="64">
        <f t="shared" si="24"/>
        <v>51.79915075528362</v>
      </c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</row>
    <row r="154" spans="1:36" s="21" customFormat="1" ht="30" customHeight="1" x14ac:dyDescent="0.25">
      <c r="A154" s="81"/>
      <c r="B154" s="81"/>
      <c r="C154" s="16" t="s">
        <v>4</v>
      </c>
      <c r="D154" s="20">
        <v>0</v>
      </c>
      <c r="E154" s="20">
        <v>0</v>
      </c>
      <c r="F154" s="52">
        <v>0</v>
      </c>
      <c r="G154" s="64">
        <v>0</v>
      </c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</row>
    <row r="155" spans="1:36" s="21" customFormat="1" ht="33" customHeight="1" x14ac:dyDescent="0.25">
      <c r="A155" s="82"/>
      <c r="B155" s="82"/>
      <c r="C155" s="16" t="s">
        <v>6</v>
      </c>
      <c r="D155" s="20">
        <f>D152+D153+D154</f>
        <v>67341118</v>
      </c>
      <c r="E155" s="20">
        <f>E152+E153+E154</f>
        <v>67759160.329999998</v>
      </c>
      <c r="F155" s="52">
        <f>F152+F153+F154</f>
        <v>34475361.890000001</v>
      </c>
      <c r="G155" s="64">
        <f t="shared" si="24"/>
        <v>50.879263736590644</v>
      </c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</row>
    <row r="156" spans="1:36" s="21" customFormat="1" ht="50.25" customHeight="1" x14ac:dyDescent="0.25">
      <c r="A156" s="80" t="s">
        <v>50</v>
      </c>
      <c r="B156" s="80" t="s">
        <v>36</v>
      </c>
      <c r="C156" s="16" t="s">
        <v>46</v>
      </c>
      <c r="D156" s="20">
        <f>6556180.21+493475.93</f>
        <v>7049656.1399999997</v>
      </c>
      <c r="E156" s="20">
        <f>6556180.21+493475.93</f>
        <v>7049656.1399999997</v>
      </c>
      <c r="F156" s="59">
        <v>3251328.72</v>
      </c>
      <c r="G156" s="64">
        <f t="shared" si="24"/>
        <v>46.120387369702264</v>
      </c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</row>
    <row r="157" spans="1:36" s="21" customFormat="1" ht="27.75" customHeight="1" x14ac:dyDescent="0.25">
      <c r="A157" s="81"/>
      <c r="B157" s="81"/>
      <c r="C157" s="16" t="s">
        <v>3</v>
      </c>
      <c r="D157" s="20">
        <v>530619.28</v>
      </c>
      <c r="E157" s="20">
        <v>530619.28</v>
      </c>
      <c r="F157" s="59">
        <v>244723.68</v>
      </c>
      <c r="G157" s="64">
        <f t="shared" si="24"/>
        <v>46.120389745355652</v>
      </c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</row>
    <row r="158" spans="1:36" s="21" customFormat="1" ht="38.25" customHeight="1" x14ac:dyDescent="0.25">
      <c r="A158" s="81"/>
      <c r="B158" s="81"/>
      <c r="C158" s="16" t="s">
        <v>4</v>
      </c>
      <c r="D158" s="20">
        <v>0</v>
      </c>
      <c r="E158" s="33">
        <v>0</v>
      </c>
      <c r="F158" s="59">
        <v>0</v>
      </c>
      <c r="G158" s="64">
        <v>0</v>
      </c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</row>
    <row r="159" spans="1:36" s="21" customFormat="1" ht="42" customHeight="1" x14ac:dyDescent="0.25">
      <c r="A159" s="82"/>
      <c r="B159" s="82"/>
      <c r="C159" s="16" t="s">
        <v>6</v>
      </c>
      <c r="D159" s="20">
        <f>D156+D157+D158</f>
        <v>7580275.4199999999</v>
      </c>
      <c r="E159" s="33">
        <f t="shared" ref="E159:F159" si="26">E156+E157+E158</f>
        <v>7580275.4199999999</v>
      </c>
      <c r="F159" s="59">
        <f t="shared" si="26"/>
        <v>3496052.4000000004</v>
      </c>
      <c r="G159" s="64">
        <f t="shared" si="24"/>
        <v>46.120387535998006</v>
      </c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</row>
    <row r="160" spans="1:36" s="21" customFormat="1" ht="25.5" customHeight="1" x14ac:dyDescent="0.25">
      <c r="A160" s="77" t="s">
        <v>30</v>
      </c>
      <c r="B160" s="77" t="s">
        <v>36</v>
      </c>
      <c r="C160" s="11" t="s">
        <v>2</v>
      </c>
      <c r="D160" s="32">
        <v>70640639</v>
      </c>
      <c r="E160" s="75">
        <v>70640639</v>
      </c>
      <c r="F160" s="75">
        <v>35092338</v>
      </c>
      <c r="G160" s="64">
        <f t="shared" si="24"/>
        <v>49.677265801630135</v>
      </c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</row>
    <row r="161" spans="1:36" s="21" customFormat="1" ht="29.25" customHeight="1" x14ac:dyDescent="0.25">
      <c r="A161" s="78"/>
      <c r="B161" s="78"/>
      <c r="C161" s="11" t="s">
        <v>3</v>
      </c>
      <c r="D161" s="24">
        <v>21902346</v>
      </c>
      <c r="E161" s="75">
        <v>23311166</v>
      </c>
      <c r="F161" s="75">
        <v>11847948.130000001</v>
      </c>
      <c r="G161" s="64">
        <f t="shared" si="24"/>
        <v>50.825205954948807</v>
      </c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</row>
    <row r="162" spans="1:36" s="21" customFormat="1" ht="33" customHeight="1" x14ac:dyDescent="0.25">
      <c r="A162" s="78"/>
      <c r="B162" s="78"/>
      <c r="C162" s="11" t="s">
        <v>4</v>
      </c>
      <c r="D162" s="20">
        <v>0</v>
      </c>
      <c r="E162" s="20">
        <v>0</v>
      </c>
      <c r="F162" s="52">
        <v>0</v>
      </c>
      <c r="G162" s="64">
        <v>0</v>
      </c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</row>
    <row r="163" spans="1:36" s="21" customFormat="1" ht="39.75" customHeight="1" x14ac:dyDescent="0.25">
      <c r="A163" s="79"/>
      <c r="B163" s="79"/>
      <c r="C163" s="11" t="s">
        <v>6</v>
      </c>
      <c r="D163" s="20">
        <f>D160+D161+D162</f>
        <v>92542985</v>
      </c>
      <c r="E163" s="20">
        <f>E160+E161+E162</f>
        <v>93951805</v>
      </c>
      <c r="F163" s="52">
        <f>F160+F161+F162</f>
        <v>46940286.130000003</v>
      </c>
      <c r="G163" s="64">
        <f t="shared" si="24"/>
        <v>49.962090808154244</v>
      </c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</row>
    <row r="164" spans="1:36" s="21" customFormat="1" ht="21.75" customHeight="1" x14ac:dyDescent="0.25">
      <c r="A164" s="77" t="s">
        <v>24</v>
      </c>
      <c r="B164" s="77" t="s">
        <v>36</v>
      </c>
      <c r="C164" s="11" t="s">
        <v>2</v>
      </c>
      <c r="D164" s="20">
        <v>0</v>
      </c>
      <c r="E164" s="20">
        <v>0</v>
      </c>
      <c r="F164" s="52">
        <v>0</v>
      </c>
      <c r="G164" s="64">
        <v>0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</row>
    <row r="165" spans="1:36" s="21" customFormat="1" ht="20.25" customHeight="1" x14ac:dyDescent="0.25">
      <c r="A165" s="78"/>
      <c r="B165" s="78"/>
      <c r="C165" s="11" t="s">
        <v>3</v>
      </c>
      <c r="D165" s="24">
        <v>28792170</v>
      </c>
      <c r="E165" s="75">
        <v>28912869.239999998</v>
      </c>
      <c r="F165" s="75">
        <v>13451830.16</v>
      </c>
      <c r="G165" s="64">
        <f t="shared" si="24"/>
        <v>46.525407244569969</v>
      </c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</row>
    <row r="166" spans="1:36" s="21" customFormat="1" ht="33.75" customHeight="1" x14ac:dyDescent="0.25">
      <c r="A166" s="78"/>
      <c r="B166" s="78"/>
      <c r="C166" s="11" t="s">
        <v>4</v>
      </c>
      <c r="D166" s="20">
        <v>0</v>
      </c>
      <c r="E166" s="20">
        <v>0</v>
      </c>
      <c r="F166" s="52">
        <v>0</v>
      </c>
      <c r="G166" s="64">
        <v>0</v>
      </c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</row>
    <row r="167" spans="1:36" s="21" customFormat="1" ht="30.75" customHeight="1" x14ac:dyDescent="0.25">
      <c r="A167" s="79"/>
      <c r="B167" s="79"/>
      <c r="C167" s="11" t="s">
        <v>6</v>
      </c>
      <c r="D167" s="20">
        <f>D164+D165+D166</f>
        <v>28792170</v>
      </c>
      <c r="E167" s="20">
        <f>E164+E165+E166</f>
        <v>28912869.239999998</v>
      </c>
      <c r="F167" s="52">
        <f>F164+F165+F166</f>
        <v>13451830.16</v>
      </c>
      <c r="G167" s="64">
        <f t="shared" si="24"/>
        <v>46.525407244569969</v>
      </c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</row>
    <row r="168" spans="1:36" s="21" customFormat="1" ht="22.5" customHeight="1" x14ac:dyDescent="0.25">
      <c r="A168" s="77" t="s">
        <v>49</v>
      </c>
      <c r="B168" s="77" t="s">
        <v>36</v>
      </c>
      <c r="C168" s="11" t="s">
        <v>2</v>
      </c>
      <c r="D168" s="32">
        <v>1503277</v>
      </c>
      <c r="E168" s="75">
        <v>1503277</v>
      </c>
      <c r="F168" s="75">
        <v>784937.5</v>
      </c>
      <c r="G168" s="64">
        <f t="shared" si="24"/>
        <v>52.215094091108959</v>
      </c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</row>
    <row r="169" spans="1:36" s="21" customFormat="1" ht="27" customHeight="1" x14ac:dyDescent="0.25">
      <c r="A169" s="78"/>
      <c r="B169" s="78"/>
      <c r="C169" s="11" t="s">
        <v>3</v>
      </c>
      <c r="D169" s="20">
        <v>0</v>
      </c>
      <c r="E169" s="20">
        <v>0</v>
      </c>
      <c r="F169" s="52">
        <v>0</v>
      </c>
      <c r="G169" s="64">
        <v>0</v>
      </c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</row>
    <row r="170" spans="1:36" s="21" customFormat="1" ht="37.5" customHeight="1" x14ac:dyDescent="0.25">
      <c r="A170" s="78"/>
      <c r="B170" s="78"/>
      <c r="C170" s="11" t="s">
        <v>4</v>
      </c>
      <c r="D170" s="20">
        <v>0</v>
      </c>
      <c r="E170" s="20">
        <v>0</v>
      </c>
      <c r="F170" s="52">
        <v>0</v>
      </c>
      <c r="G170" s="64">
        <v>0</v>
      </c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</row>
    <row r="171" spans="1:36" s="21" customFormat="1" ht="36.75" customHeight="1" x14ac:dyDescent="0.25">
      <c r="A171" s="79"/>
      <c r="B171" s="79"/>
      <c r="C171" s="11" t="s">
        <v>6</v>
      </c>
      <c r="D171" s="20">
        <f>D168+D169+D170</f>
        <v>1503277</v>
      </c>
      <c r="E171" s="20">
        <f>E168+E169+E170</f>
        <v>1503277</v>
      </c>
      <c r="F171" s="52">
        <f>F168+F169+F170</f>
        <v>784937.5</v>
      </c>
      <c r="G171" s="64">
        <f t="shared" si="24"/>
        <v>52.215094091108959</v>
      </c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</row>
    <row r="172" spans="1:36" s="21" customFormat="1" ht="36" customHeight="1" x14ac:dyDescent="0.25">
      <c r="A172" s="80" t="s">
        <v>51</v>
      </c>
      <c r="B172" s="80" t="s">
        <v>36</v>
      </c>
      <c r="C172" s="16" t="s">
        <v>2</v>
      </c>
      <c r="D172" s="20">
        <v>5077800</v>
      </c>
      <c r="E172" s="75">
        <v>5077800</v>
      </c>
      <c r="F172" s="75">
        <v>3093143.83</v>
      </c>
      <c r="G172" s="64">
        <f t="shared" si="24"/>
        <v>60.915038599393448</v>
      </c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</row>
    <row r="173" spans="1:36" s="21" customFormat="1" ht="33" customHeight="1" x14ac:dyDescent="0.25">
      <c r="A173" s="81"/>
      <c r="B173" s="81"/>
      <c r="C173" s="16" t="s">
        <v>3</v>
      </c>
      <c r="D173" s="20">
        <v>0</v>
      </c>
      <c r="E173" s="20">
        <v>0</v>
      </c>
      <c r="F173" s="52">
        <v>0</v>
      </c>
      <c r="G173" s="64">
        <v>0</v>
      </c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</row>
    <row r="174" spans="1:36" s="21" customFormat="1" ht="34.5" customHeight="1" x14ac:dyDescent="0.25">
      <c r="A174" s="81"/>
      <c r="B174" s="81"/>
      <c r="C174" s="16" t="s">
        <v>4</v>
      </c>
      <c r="D174" s="20">
        <v>0</v>
      </c>
      <c r="E174" s="20">
        <v>0</v>
      </c>
      <c r="F174" s="52">
        <v>0</v>
      </c>
      <c r="G174" s="64">
        <v>0</v>
      </c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</row>
    <row r="175" spans="1:36" s="21" customFormat="1" ht="38.25" customHeight="1" x14ac:dyDescent="0.25">
      <c r="A175" s="82"/>
      <c r="B175" s="82"/>
      <c r="C175" s="16" t="s">
        <v>6</v>
      </c>
      <c r="D175" s="20">
        <f>D172+D173+D174</f>
        <v>5077800</v>
      </c>
      <c r="E175" s="20">
        <f t="shared" ref="E175:F175" si="27">E172+E173+E174</f>
        <v>5077800</v>
      </c>
      <c r="F175" s="52">
        <f t="shared" si="27"/>
        <v>3093143.83</v>
      </c>
      <c r="G175" s="64">
        <f t="shared" si="24"/>
        <v>60.915038599393448</v>
      </c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</row>
    <row r="176" spans="1:36" s="21" customFormat="1" ht="24" customHeight="1" x14ac:dyDescent="0.25">
      <c r="A176" s="77" t="s">
        <v>52</v>
      </c>
      <c r="B176" s="77" t="s">
        <v>36</v>
      </c>
      <c r="C176" s="11" t="s">
        <v>2</v>
      </c>
      <c r="D176" s="20">
        <v>280800</v>
      </c>
      <c r="E176" s="20">
        <v>334800</v>
      </c>
      <c r="F176" s="52">
        <v>0</v>
      </c>
      <c r="G176" s="64">
        <f t="shared" si="24"/>
        <v>0</v>
      </c>
      <c r="H176" s="22"/>
      <c r="I176" s="22"/>
      <c r="J176" s="22"/>
      <c r="K176" s="27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</row>
    <row r="177" spans="1:36" s="21" customFormat="1" ht="24" customHeight="1" x14ac:dyDescent="0.25">
      <c r="A177" s="78"/>
      <c r="B177" s="78"/>
      <c r="C177" s="11" t="s">
        <v>3</v>
      </c>
      <c r="D177" s="20">
        <v>124200</v>
      </c>
      <c r="E177" s="20">
        <v>143485.71</v>
      </c>
      <c r="F177" s="52">
        <v>0</v>
      </c>
      <c r="G177" s="64">
        <f t="shared" si="24"/>
        <v>0</v>
      </c>
      <c r="H177" s="22"/>
      <c r="I177" s="22"/>
      <c r="J177" s="22"/>
      <c r="K177" s="27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</row>
    <row r="178" spans="1:36" s="21" customFormat="1" ht="29.25" customHeight="1" x14ac:dyDescent="0.25">
      <c r="A178" s="78"/>
      <c r="B178" s="78"/>
      <c r="C178" s="11" t="s">
        <v>4</v>
      </c>
      <c r="D178" s="20">
        <v>0</v>
      </c>
      <c r="E178" s="20">
        <v>0</v>
      </c>
      <c r="F178" s="52">
        <v>0</v>
      </c>
      <c r="G178" s="64">
        <v>0</v>
      </c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</row>
    <row r="179" spans="1:36" s="21" customFormat="1" ht="34.5" customHeight="1" x14ac:dyDescent="0.25">
      <c r="A179" s="79"/>
      <c r="B179" s="79"/>
      <c r="C179" s="11" t="s">
        <v>6</v>
      </c>
      <c r="D179" s="20">
        <f>D176+D177+D178</f>
        <v>405000</v>
      </c>
      <c r="E179" s="20">
        <f>E176+E177+E178</f>
        <v>478285.70999999996</v>
      </c>
      <c r="F179" s="52">
        <f>F176+F177+F178</f>
        <v>0</v>
      </c>
      <c r="G179" s="64">
        <f t="shared" si="24"/>
        <v>0</v>
      </c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</row>
    <row r="180" spans="1:36" s="21" customFormat="1" ht="22.5" customHeight="1" x14ac:dyDescent="0.25">
      <c r="A180" s="77" t="s">
        <v>35</v>
      </c>
      <c r="B180" s="77" t="s">
        <v>36</v>
      </c>
      <c r="C180" s="11" t="s">
        <v>2</v>
      </c>
      <c r="D180" s="24">
        <v>16800</v>
      </c>
      <c r="E180" s="75">
        <v>16800</v>
      </c>
      <c r="F180" s="75">
        <v>8400</v>
      </c>
      <c r="G180" s="64">
        <f t="shared" si="24"/>
        <v>50</v>
      </c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</row>
    <row r="181" spans="1:36" s="21" customFormat="1" ht="30.75" customHeight="1" x14ac:dyDescent="0.25">
      <c r="A181" s="78"/>
      <c r="B181" s="78"/>
      <c r="C181" s="11" t="s">
        <v>3</v>
      </c>
      <c r="D181" s="20">
        <v>0</v>
      </c>
      <c r="E181" s="20">
        <v>0</v>
      </c>
      <c r="F181" s="52">
        <v>0</v>
      </c>
      <c r="G181" s="64">
        <v>0</v>
      </c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</row>
    <row r="182" spans="1:36" s="21" customFormat="1" ht="37.5" customHeight="1" x14ac:dyDescent="0.25">
      <c r="A182" s="78"/>
      <c r="B182" s="78"/>
      <c r="C182" s="11" t="s">
        <v>4</v>
      </c>
      <c r="D182" s="20">
        <v>0</v>
      </c>
      <c r="E182" s="20">
        <v>0</v>
      </c>
      <c r="F182" s="52">
        <v>0</v>
      </c>
      <c r="G182" s="64">
        <v>0</v>
      </c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</row>
    <row r="183" spans="1:36" s="21" customFormat="1" ht="35.25" customHeight="1" x14ac:dyDescent="0.25">
      <c r="A183" s="79"/>
      <c r="B183" s="79"/>
      <c r="C183" s="11" t="s">
        <v>6</v>
      </c>
      <c r="D183" s="20">
        <f>D180+D181+D182</f>
        <v>16800</v>
      </c>
      <c r="E183" s="20">
        <f>E180+E181+E182</f>
        <v>16800</v>
      </c>
      <c r="F183" s="52">
        <f>F180+F181+F182</f>
        <v>8400</v>
      </c>
      <c r="G183" s="64">
        <f t="shared" si="24"/>
        <v>50</v>
      </c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</row>
    <row r="184" spans="1:36" s="21" customFormat="1" ht="19.5" customHeight="1" x14ac:dyDescent="0.25">
      <c r="A184" s="77" t="s">
        <v>56</v>
      </c>
      <c r="B184" s="77" t="s">
        <v>36</v>
      </c>
      <c r="C184" s="11" t="s">
        <v>2</v>
      </c>
      <c r="D184" s="20">
        <v>0</v>
      </c>
      <c r="E184" s="20">
        <v>0</v>
      </c>
      <c r="F184" s="52">
        <v>0</v>
      </c>
      <c r="G184" s="64">
        <v>0</v>
      </c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</row>
    <row r="185" spans="1:36" s="21" customFormat="1" ht="18.75" customHeight="1" x14ac:dyDescent="0.25">
      <c r="A185" s="78"/>
      <c r="B185" s="78"/>
      <c r="C185" s="11" t="s">
        <v>3</v>
      </c>
      <c r="D185" s="24">
        <f>11094021-10000</f>
        <v>11084021</v>
      </c>
      <c r="E185" s="24">
        <v>11304021</v>
      </c>
      <c r="F185" s="53">
        <v>4553233.57</v>
      </c>
      <c r="G185" s="64">
        <f t="shared" si="24"/>
        <v>40.279769207788988</v>
      </c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</row>
    <row r="186" spans="1:36" s="21" customFormat="1" ht="30" customHeight="1" x14ac:dyDescent="0.25">
      <c r="A186" s="78"/>
      <c r="B186" s="78"/>
      <c r="C186" s="11" t="s">
        <v>4</v>
      </c>
      <c r="D186" s="20">
        <v>0</v>
      </c>
      <c r="E186" s="20">
        <v>0</v>
      </c>
      <c r="F186" s="52">
        <v>0</v>
      </c>
      <c r="G186" s="64">
        <v>0</v>
      </c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</row>
    <row r="187" spans="1:36" s="21" customFormat="1" ht="33" customHeight="1" x14ac:dyDescent="0.25">
      <c r="A187" s="79"/>
      <c r="B187" s="79"/>
      <c r="C187" s="11" t="s">
        <v>5</v>
      </c>
      <c r="D187" s="20">
        <f>D184+D185+D186</f>
        <v>11084021</v>
      </c>
      <c r="E187" s="20">
        <f>E184+E185+E186</f>
        <v>11304021</v>
      </c>
      <c r="F187" s="52">
        <f>F184+F185+F186</f>
        <v>4553233.57</v>
      </c>
      <c r="G187" s="64">
        <f t="shared" si="24"/>
        <v>40.279769207788988</v>
      </c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</row>
    <row r="188" spans="1:36" s="21" customFormat="1" ht="21.75" customHeight="1" x14ac:dyDescent="0.25">
      <c r="A188" s="77" t="s">
        <v>93</v>
      </c>
      <c r="B188" s="77" t="s">
        <v>36</v>
      </c>
      <c r="C188" s="48" t="s">
        <v>2</v>
      </c>
      <c r="D188" s="20">
        <v>0</v>
      </c>
      <c r="E188" s="20">
        <v>0</v>
      </c>
      <c r="F188" s="52">
        <v>0</v>
      </c>
      <c r="G188" s="64">
        <v>0</v>
      </c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</row>
    <row r="189" spans="1:36" s="21" customFormat="1" ht="22.5" customHeight="1" x14ac:dyDescent="0.25">
      <c r="A189" s="78"/>
      <c r="B189" s="78"/>
      <c r="C189" s="48" t="s">
        <v>3</v>
      </c>
      <c r="D189" s="20">
        <v>0</v>
      </c>
      <c r="E189" s="20">
        <v>12000</v>
      </c>
      <c r="F189" s="52">
        <v>0</v>
      </c>
      <c r="G189" s="64">
        <f t="shared" si="24"/>
        <v>0</v>
      </c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</row>
    <row r="190" spans="1:36" s="21" customFormat="1" ht="20.25" customHeight="1" x14ac:dyDescent="0.25">
      <c r="A190" s="78"/>
      <c r="B190" s="78"/>
      <c r="C190" s="48" t="s">
        <v>4</v>
      </c>
      <c r="D190" s="20">
        <v>0</v>
      </c>
      <c r="E190" s="20">
        <v>0</v>
      </c>
      <c r="F190" s="52">
        <v>0</v>
      </c>
      <c r="G190" s="64">
        <v>0</v>
      </c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</row>
    <row r="191" spans="1:36" s="21" customFormat="1" ht="33.75" customHeight="1" x14ac:dyDescent="0.25">
      <c r="A191" s="79"/>
      <c r="B191" s="79"/>
      <c r="C191" s="48" t="s">
        <v>5</v>
      </c>
      <c r="D191" s="20">
        <f>D188+D189+D190</f>
        <v>0</v>
      </c>
      <c r="E191" s="20">
        <f>E188+E189+E190</f>
        <v>12000</v>
      </c>
      <c r="F191" s="52">
        <f>F188+F189+F190</f>
        <v>0</v>
      </c>
      <c r="G191" s="64">
        <f t="shared" si="24"/>
        <v>0</v>
      </c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</row>
    <row r="192" spans="1:36" s="21" customFormat="1" ht="33" customHeight="1" x14ac:dyDescent="0.25">
      <c r="A192" s="77" t="s">
        <v>92</v>
      </c>
      <c r="B192" s="118" t="s">
        <v>36</v>
      </c>
      <c r="C192" s="48" t="s">
        <v>2</v>
      </c>
      <c r="D192" s="20">
        <v>0</v>
      </c>
      <c r="E192" s="20">
        <v>705939.19</v>
      </c>
      <c r="F192" s="52">
        <v>377118.9</v>
      </c>
      <c r="G192" s="64">
        <f t="shared" si="24"/>
        <v>53.420876095574187</v>
      </c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</row>
    <row r="193" spans="1:36" s="21" customFormat="1" ht="33" customHeight="1" x14ac:dyDescent="0.25">
      <c r="A193" s="78"/>
      <c r="B193" s="119"/>
      <c r="C193" s="48" t="s">
        <v>3</v>
      </c>
      <c r="D193" s="20">
        <v>0</v>
      </c>
      <c r="E193" s="20">
        <v>0</v>
      </c>
      <c r="F193" s="52">
        <v>0</v>
      </c>
      <c r="G193" s="64">
        <v>0</v>
      </c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</row>
    <row r="194" spans="1:36" s="21" customFormat="1" ht="36.75" customHeight="1" x14ac:dyDescent="0.25">
      <c r="A194" s="78"/>
      <c r="B194" s="119"/>
      <c r="C194" s="48" t="s">
        <v>4</v>
      </c>
      <c r="D194" s="20">
        <v>0</v>
      </c>
      <c r="E194" s="20">
        <v>0</v>
      </c>
      <c r="F194" s="52">
        <v>0</v>
      </c>
      <c r="G194" s="64">
        <v>0</v>
      </c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</row>
    <row r="195" spans="1:36" s="21" customFormat="1" ht="120" customHeight="1" x14ac:dyDescent="0.25">
      <c r="A195" s="79"/>
      <c r="B195" s="120"/>
      <c r="C195" s="73" t="s">
        <v>5</v>
      </c>
      <c r="D195" s="70">
        <f>D192+D193+D194</f>
        <v>0</v>
      </c>
      <c r="E195" s="70">
        <f>E192+E193+E194</f>
        <v>705939.19</v>
      </c>
      <c r="F195" s="70">
        <f>F192+F193+F194</f>
        <v>377118.9</v>
      </c>
      <c r="G195" s="64">
        <f t="shared" si="24"/>
        <v>53.420876095574187</v>
      </c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</row>
    <row r="196" spans="1:36" s="21" customFormat="1" ht="39" customHeight="1" x14ac:dyDescent="0.25">
      <c r="A196" s="77" t="s">
        <v>91</v>
      </c>
      <c r="B196" s="77" t="s">
        <v>36</v>
      </c>
      <c r="C196" s="11" t="s">
        <v>46</v>
      </c>
      <c r="D196" s="20">
        <f>44080678.71+3317900.55</f>
        <v>47398579.259999998</v>
      </c>
      <c r="E196" s="20">
        <v>56093404.259999998</v>
      </c>
      <c r="F196" s="52">
        <v>12419124.199999999</v>
      </c>
      <c r="G196" s="64">
        <f t="shared" si="24"/>
        <v>22.140079326324702</v>
      </c>
      <c r="H196" s="22"/>
      <c r="I196" s="116"/>
      <c r="J196" s="117"/>
      <c r="K196" s="117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</row>
    <row r="197" spans="1:36" s="21" customFormat="1" ht="32.25" customHeight="1" x14ac:dyDescent="0.25">
      <c r="A197" s="78"/>
      <c r="B197" s="78"/>
      <c r="C197" s="11" t="s">
        <v>3</v>
      </c>
      <c r="D197" s="20">
        <v>3567635</v>
      </c>
      <c r="E197" s="20">
        <v>4222084.1900000004</v>
      </c>
      <c r="F197" s="52">
        <v>934772.79</v>
      </c>
      <c r="G197" s="64">
        <f t="shared" si="24"/>
        <v>22.14007935260997</v>
      </c>
      <c r="H197" s="22"/>
      <c r="I197" s="116"/>
      <c r="J197" s="117"/>
      <c r="K197" s="117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</row>
    <row r="198" spans="1:36" s="21" customFormat="1" ht="39" customHeight="1" x14ac:dyDescent="0.25">
      <c r="A198" s="78"/>
      <c r="B198" s="78"/>
      <c r="C198" s="11" t="s">
        <v>4</v>
      </c>
      <c r="D198" s="20">
        <v>0</v>
      </c>
      <c r="E198" s="20">
        <v>0</v>
      </c>
      <c r="F198" s="52">
        <v>0</v>
      </c>
      <c r="G198" s="64">
        <v>0</v>
      </c>
      <c r="H198" s="22"/>
      <c r="I198" s="116"/>
      <c r="J198" s="117"/>
      <c r="K198" s="117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</row>
    <row r="199" spans="1:36" s="21" customFormat="1" ht="35.25" customHeight="1" x14ac:dyDescent="0.25">
      <c r="A199" s="79"/>
      <c r="B199" s="79"/>
      <c r="C199" s="11" t="s">
        <v>5</v>
      </c>
      <c r="D199" s="20">
        <f>D196+D197+D198</f>
        <v>50966214.259999998</v>
      </c>
      <c r="E199" s="20">
        <f t="shared" ref="E199:F199" si="28">E196+E197+E198</f>
        <v>60315488.449999996</v>
      </c>
      <c r="F199" s="52">
        <f t="shared" si="28"/>
        <v>13353896.989999998</v>
      </c>
      <c r="G199" s="64">
        <f t="shared" si="24"/>
        <v>22.140079328164671</v>
      </c>
      <c r="H199" s="22"/>
      <c r="I199" s="116"/>
      <c r="J199" s="117"/>
      <c r="K199" s="117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</row>
    <row r="200" spans="1:36" s="18" customFormat="1" ht="23.25" customHeight="1" x14ac:dyDescent="0.25">
      <c r="A200" s="106" t="s">
        <v>66</v>
      </c>
      <c r="B200" s="96" t="s">
        <v>11</v>
      </c>
      <c r="C200" s="14" t="s">
        <v>2</v>
      </c>
      <c r="D200" s="17">
        <f>D204+D208+D216+D220+D224+D228+D212</f>
        <v>9898584</v>
      </c>
      <c r="E200" s="17">
        <f t="shared" ref="E200:F200" si="29">E204+E208+E216+E220+E224+E228+E212</f>
        <v>9898584</v>
      </c>
      <c r="F200" s="51">
        <f t="shared" si="29"/>
        <v>2320182.54</v>
      </c>
      <c r="G200" s="63">
        <f t="shared" si="24"/>
        <v>23.439539837213079</v>
      </c>
    </row>
    <row r="201" spans="1:36" s="18" customFormat="1" ht="21.75" customHeight="1" x14ac:dyDescent="0.25">
      <c r="A201" s="107"/>
      <c r="B201" s="96"/>
      <c r="C201" s="14" t="s">
        <v>3</v>
      </c>
      <c r="D201" s="17">
        <f>D205+D209+D217+D221+D225+D229</f>
        <v>1404006.3999999999</v>
      </c>
      <c r="E201" s="17">
        <f t="shared" ref="E201:F201" si="30">E205+E209+E217+E221+E225+E229</f>
        <v>1461836.45</v>
      </c>
      <c r="F201" s="51">
        <f t="shared" si="30"/>
        <v>730683.52</v>
      </c>
      <c r="G201" s="63">
        <f t="shared" si="24"/>
        <v>49.983944510345189</v>
      </c>
    </row>
    <row r="202" spans="1:36" s="18" customFormat="1" ht="32.25" customHeight="1" x14ac:dyDescent="0.25">
      <c r="A202" s="107"/>
      <c r="B202" s="96"/>
      <c r="C202" s="14" t="s">
        <v>4</v>
      </c>
      <c r="D202" s="17">
        <f>D206+D210+D218+D222+D226+D230</f>
        <v>0</v>
      </c>
      <c r="E202" s="17">
        <f t="shared" ref="E202:F202" si="31">E206+E210+E218+E222+E226+E230</f>
        <v>0</v>
      </c>
      <c r="F202" s="51">
        <f t="shared" si="31"/>
        <v>0</v>
      </c>
      <c r="G202" s="63">
        <v>0</v>
      </c>
    </row>
    <row r="203" spans="1:36" s="18" customFormat="1" ht="37.5" customHeight="1" x14ac:dyDescent="0.25">
      <c r="A203" s="108"/>
      <c r="B203" s="96"/>
      <c r="C203" s="14" t="s">
        <v>6</v>
      </c>
      <c r="D203" s="17">
        <f>D200+D201+D202</f>
        <v>11302590.4</v>
      </c>
      <c r="E203" s="17">
        <f>E200+E201+E202</f>
        <v>11360420.449999999</v>
      </c>
      <c r="F203" s="51">
        <f>F200+F201+F202</f>
        <v>3050866.06</v>
      </c>
      <c r="G203" s="63">
        <f t="shared" si="24"/>
        <v>26.855221366388776</v>
      </c>
    </row>
    <row r="204" spans="1:36" s="21" customFormat="1" ht="24" customHeight="1" x14ac:dyDescent="0.25">
      <c r="A204" s="77" t="s">
        <v>65</v>
      </c>
      <c r="B204" s="86" t="s">
        <v>11</v>
      </c>
      <c r="C204" s="11" t="s">
        <v>2</v>
      </c>
      <c r="D204" s="20">
        <v>0</v>
      </c>
      <c r="E204" s="20">
        <v>0</v>
      </c>
      <c r="F204" s="52">
        <v>0</v>
      </c>
      <c r="G204" s="64">
        <v>0</v>
      </c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</row>
    <row r="205" spans="1:36" s="21" customFormat="1" ht="27" customHeight="1" x14ac:dyDescent="0.25">
      <c r="A205" s="78"/>
      <c r="B205" s="86"/>
      <c r="C205" s="11" t="s">
        <v>3</v>
      </c>
      <c r="D205" s="24">
        <v>1176688</v>
      </c>
      <c r="E205" s="24">
        <v>1234518.05</v>
      </c>
      <c r="F205" s="75">
        <v>503365.12</v>
      </c>
      <c r="G205" s="64">
        <f t="shared" ref="G205:G267" si="32">F205/E205*100</f>
        <v>40.774221162663437</v>
      </c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</row>
    <row r="206" spans="1:36" s="21" customFormat="1" ht="30.75" customHeight="1" x14ac:dyDescent="0.25">
      <c r="A206" s="78"/>
      <c r="B206" s="86"/>
      <c r="C206" s="11" t="s">
        <v>4</v>
      </c>
      <c r="D206" s="20">
        <v>0</v>
      </c>
      <c r="E206" s="20">
        <v>0</v>
      </c>
      <c r="F206" s="52">
        <v>0</v>
      </c>
      <c r="G206" s="64">
        <v>0</v>
      </c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</row>
    <row r="207" spans="1:36" s="21" customFormat="1" ht="30.75" customHeight="1" x14ac:dyDescent="0.25">
      <c r="A207" s="79"/>
      <c r="B207" s="86"/>
      <c r="C207" s="11" t="s">
        <v>6</v>
      </c>
      <c r="D207" s="20">
        <f>D204+D205+D206</f>
        <v>1176688</v>
      </c>
      <c r="E207" s="20">
        <f>E204+E205+E206</f>
        <v>1234518.05</v>
      </c>
      <c r="F207" s="52">
        <f>F204+F205+F206</f>
        <v>503365.12</v>
      </c>
      <c r="G207" s="64">
        <f t="shared" si="32"/>
        <v>40.774221162663437</v>
      </c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</row>
    <row r="208" spans="1:36" s="21" customFormat="1" ht="25.5" customHeight="1" x14ac:dyDescent="0.25">
      <c r="A208" s="77" t="s">
        <v>20</v>
      </c>
      <c r="B208" s="86" t="s">
        <v>11</v>
      </c>
      <c r="C208" s="11" t="s">
        <v>2</v>
      </c>
      <c r="D208" s="24">
        <v>57200</v>
      </c>
      <c r="E208" s="24">
        <v>57200</v>
      </c>
      <c r="F208" s="75">
        <v>12600</v>
      </c>
      <c r="G208" s="64">
        <f t="shared" si="32"/>
        <v>22.02797202797203</v>
      </c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</row>
    <row r="209" spans="1:36" s="21" customFormat="1" ht="24.75" customHeight="1" x14ac:dyDescent="0.25">
      <c r="A209" s="78"/>
      <c r="B209" s="86"/>
      <c r="C209" s="11" t="s">
        <v>3</v>
      </c>
      <c r="D209" s="20">
        <v>0</v>
      </c>
      <c r="E209" s="20">
        <v>0</v>
      </c>
      <c r="F209" s="52">
        <v>0</v>
      </c>
      <c r="G209" s="64">
        <v>0</v>
      </c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</row>
    <row r="210" spans="1:36" s="21" customFormat="1" ht="39" customHeight="1" x14ac:dyDescent="0.25">
      <c r="A210" s="78"/>
      <c r="B210" s="86"/>
      <c r="C210" s="11" t="s">
        <v>4</v>
      </c>
      <c r="D210" s="20">
        <v>0</v>
      </c>
      <c r="E210" s="20">
        <v>0</v>
      </c>
      <c r="F210" s="52">
        <v>0</v>
      </c>
      <c r="G210" s="64">
        <v>0</v>
      </c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</row>
    <row r="211" spans="1:36" s="21" customFormat="1" ht="31.5" customHeight="1" x14ac:dyDescent="0.25">
      <c r="A211" s="79"/>
      <c r="B211" s="86"/>
      <c r="C211" s="11" t="s">
        <v>6</v>
      </c>
      <c r="D211" s="20">
        <f>D208+D209+D210</f>
        <v>57200</v>
      </c>
      <c r="E211" s="20">
        <f>E208+E209+E210</f>
        <v>57200</v>
      </c>
      <c r="F211" s="52">
        <f>F208+F209+F210</f>
        <v>12600</v>
      </c>
      <c r="G211" s="64">
        <f t="shared" si="32"/>
        <v>22.02797202797203</v>
      </c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</row>
    <row r="212" spans="1:36" s="21" customFormat="1" ht="65.25" customHeight="1" x14ac:dyDescent="0.25">
      <c r="A212" s="113" t="s">
        <v>58</v>
      </c>
      <c r="B212" s="86" t="s">
        <v>11</v>
      </c>
      <c r="C212" s="11" t="s">
        <v>2</v>
      </c>
      <c r="D212" s="20">
        <v>842480</v>
      </c>
      <c r="E212" s="20">
        <v>842480</v>
      </c>
      <c r="F212" s="52">
        <v>268468.86</v>
      </c>
      <c r="G212" s="64">
        <f t="shared" si="32"/>
        <v>31.866496534042348</v>
      </c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</row>
    <row r="213" spans="1:36" s="21" customFormat="1" ht="43.5" customHeight="1" x14ac:dyDescent="0.25">
      <c r="A213" s="114"/>
      <c r="B213" s="86"/>
      <c r="C213" s="11" t="s">
        <v>3</v>
      </c>
      <c r="D213" s="20">
        <v>0</v>
      </c>
      <c r="E213" s="20">
        <v>0</v>
      </c>
      <c r="F213" s="52">
        <v>0</v>
      </c>
      <c r="G213" s="64">
        <v>0</v>
      </c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</row>
    <row r="214" spans="1:36" s="21" customFormat="1" ht="45" customHeight="1" x14ac:dyDescent="0.25">
      <c r="A214" s="114"/>
      <c r="B214" s="86"/>
      <c r="C214" s="11" t="s">
        <v>4</v>
      </c>
      <c r="D214" s="20">
        <v>0</v>
      </c>
      <c r="E214" s="20">
        <v>0</v>
      </c>
      <c r="F214" s="52">
        <v>0</v>
      </c>
      <c r="G214" s="64">
        <v>0</v>
      </c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</row>
    <row r="215" spans="1:36" s="21" customFormat="1" ht="57" customHeight="1" x14ac:dyDescent="0.25">
      <c r="A215" s="115"/>
      <c r="B215" s="86"/>
      <c r="C215" s="11" t="s">
        <v>6</v>
      </c>
      <c r="D215" s="20">
        <f>D212+D213+D214</f>
        <v>842480</v>
      </c>
      <c r="E215" s="20">
        <f t="shared" ref="E215:F215" si="33">E212+E213+E214</f>
        <v>842480</v>
      </c>
      <c r="F215" s="52">
        <f t="shared" si="33"/>
        <v>268468.86</v>
      </c>
      <c r="G215" s="64">
        <f t="shared" si="32"/>
        <v>31.866496534042348</v>
      </c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</row>
    <row r="216" spans="1:36" s="21" customFormat="1" ht="73.5" customHeight="1" x14ac:dyDescent="0.25">
      <c r="A216" s="77" t="s">
        <v>57</v>
      </c>
      <c r="B216" s="86" t="s">
        <v>11</v>
      </c>
      <c r="C216" s="11" t="s">
        <v>2</v>
      </c>
      <c r="D216" s="32">
        <v>4173120</v>
      </c>
      <c r="E216" s="32">
        <v>4173120</v>
      </c>
      <c r="F216" s="58">
        <v>1463817.68</v>
      </c>
      <c r="G216" s="64">
        <f t="shared" si="32"/>
        <v>35.077296603021239</v>
      </c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</row>
    <row r="217" spans="1:36" s="21" customFormat="1" ht="60" customHeight="1" x14ac:dyDescent="0.25">
      <c r="A217" s="78"/>
      <c r="B217" s="86"/>
      <c r="C217" s="11" t="s">
        <v>3</v>
      </c>
      <c r="D217" s="20">
        <v>0</v>
      </c>
      <c r="E217" s="20">
        <v>0</v>
      </c>
      <c r="F217" s="52">
        <v>0</v>
      </c>
      <c r="G217" s="64">
        <v>0</v>
      </c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</row>
    <row r="218" spans="1:36" s="21" customFormat="1" ht="75" customHeight="1" x14ac:dyDescent="0.25">
      <c r="A218" s="78"/>
      <c r="B218" s="86"/>
      <c r="C218" s="11" t="s">
        <v>4</v>
      </c>
      <c r="D218" s="20">
        <v>0</v>
      </c>
      <c r="E218" s="20">
        <v>0</v>
      </c>
      <c r="F218" s="52">
        <v>0</v>
      </c>
      <c r="G218" s="64">
        <v>0</v>
      </c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</row>
    <row r="219" spans="1:36" s="21" customFormat="1" ht="39" customHeight="1" x14ac:dyDescent="0.25">
      <c r="A219" s="79"/>
      <c r="B219" s="86"/>
      <c r="C219" s="11" t="s">
        <v>6</v>
      </c>
      <c r="D219" s="20">
        <f>D216+D217+D218</f>
        <v>4173120</v>
      </c>
      <c r="E219" s="20">
        <f>E216+E217+E218</f>
        <v>4173120</v>
      </c>
      <c r="F219" s="52">
        <f>F216+F217+F218</f>
        <v>1463817.68</v>
      </c>
      <c r="G219" s="64">
        <f t="shared" si="32"/>
        <v>35.077296603021239</v>
      </c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</row>
    <row r="220" spans="1:36" s="21" customFormat="1" ht="15" customHeight="1" x14ac:dyDescent="0.25">
      <c r="A220" s="77" t="s">
        <v>19</v>
      </c>
      <c r="B220" s="86" t="s">
        <v>11</v>
      </c>
      <c r="C220" s="11" t="s">
        <v>2</v>
      </c>
      <c r="D220" s="24">
        <v>4228488</v>
      </c>
      <c r="E220" s="24">
        <v>4228488</v>
      </c>
      <c r="F220" s="53">
        <v>0</v>
      </c>
      <c r="G220" s="64">
        <f t="shared" si="32"/>
        <v>0</v>
      </c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</row>
    <row r="221" spans="1:36" s="21" customFormat="1" ht="19.5" customHeight="1" x14ac:dyDescent="0.25">
      <c r="A221" s="78"/>
      <c r="B221" s="86"/>
      <c r="C221" s="11" t="s">
        <v>3</v>
      </c>
      <c r="D221" s="20">
        <v>0</v>
      </c>
      <c r="E221" s="20">
        <v>0</v>
      </c>
      <c r="F221" s="52">
        <v>0</v>
      </c>
      <c r="G221" s="64">
        <v>0</v>
      </c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</row>
    <row r="222" spans="1:36" s="21" customFormat="1" ht="36.75" customHeight="1" x14ac:dyDescent="0.25">
      <c r="A222" s="78"/>
      <c r="B222" s="86"/>
      <c r="C222" s="11" t="s">
        <v>4</v>
      </c>
      <c r="D222" s="20">
        <v>0</v>
      </c>
      <c r="E222" s="20">
        <v>0</v>
      </c>
      <c r="F222" s="52">
        <v>0</v>
      </c>
      <c r="G222" s="64">
        <v>0</v>
      </c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</row>
    <row r="223" spans="1:36" s="21" customFormat="1" ht="36.75" customHeight="1" x14ac:dyDescent="0.25">
      <c r="A223" s="79"/>
      <c r="B223" s="86"/>
      <c r="C223" s="11" t="s">
        <v>6</v>
      </c>
      <c r="D223" s="20">
        <f>D220+D221+D222</f>
        <v>4228488</v>
      </c>
      <c r="E223" s="20">
        <f>E220+E221+E222</f>
        <v>4228488</v>
      </c>
      <c r="F223" s="52">
        <f>F220+F221+F222</f>
        <v>0</v>
      </c>
      <c r="G223" s="64">
        <f t="shared" si="32"/>
        <v>0</v>
      </c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</row>
    <row r="224" spans="1:36" s="21" customFormat="1" ht="55.5" customHeight="1" x14ac:dyDescent="0.25">
      <c r="A224" s="77" t="s">
        <v>73</v>
      </c>
      <c r="B224" s="86" t="s">
        <v>11</v>
      </c>
      <c r="C224" s="11" t="s">
        <v>2</v>
      </c>
      <c r="D224" s="24">
        <v>29000</v>
      </c>
      <c r="E224" s="24">
        <v>29000</v>
      </c>
      <c r="F224" s="53">
        <v>7000</v>
      </c>
      <c r="G224" s="64">
        <f t="shared" si="32"/>
        <v>24.137931034482758</v>
      </c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</row>
    <row r="225" spans="1:36" s="21" customFormat="1" ht="57.75" customHeight="1" x14ac:dyDescent="0.25">
      <c r="A225" s="78"/>
      <c r="B225" s="86"/>
      <c r="C225" s="11" t="s">
        <v>3</v>
      </c>
      <c r="D225" s="24">
        <v>0</v>
      </c>
      <c r="E225" s="24">
        <v>0</v>
      </c>
      <c r="F225" s="53">
        <v>0</v>
      </c>
      <c r="G225" s="64">
        <v>0</v>
      </c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</row>
    <row r="226" spans="1:36" s="21" customFormat="1" ht="55.5" customHeight="1" x14ac:dyDescent="0.25">
      <c r="A226" s="78"/>
      <c r="B226" s="86"/>
      <c r="C226" s="11" t="s">
        <v>4</v>
      </c>
      <c r="D226" s="20">
        <v>0</v>
      </c>
      <c r="E226" s="20">
        <v>0</v>
      </c>
      <c r="F226" s="52">
        <v>0</v>
      </c>
      <c r="G226" s="64">
        <v>0</v>
      </c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</row>
    <row r="227" spans="1:36" s="21" customFormat="1" ht="39.75" customHeight="1" x14ac:dyDescent="0.25">
      <c r="A227" s="79"/>
      <c r="B227" s="86"/>
      <c r="C227" s="12" t="s">
        <v>6</v>
      </c>
      <c r="D227" s="25">
        <f>D224+D225+D226</f>
        <v>29000</v>
      </c>
      <c r="E227" s="25">
        <f>E224+E225+E226</f>
        <v>29000</v>
      </c>
      <c r="F227" s="54">
        <f>F224+F225+F226</f>
        <v>7000</v>
      </c>
      <c r="G227" s="64">
        <f t="shared" si="32"/>
        <v>24.137931034482758</v>
      </c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</row>
    <row r="228" spans="1:36" s="21" customFormat="1" ht="17.25" customHeight="1" x14ac:dyDescent="0.25">
      <c r="A228" s="77" t="s">
        <v>25</v>
      </c>
      <c r="B228" s="86" t="s">
        <v>11</v>
      </c>
      <c r="C228" s="11" t="s">
        <v>2</v>
      </c>
      <c r="D228" s="20">
        <f>188307.41+379988.59</f>
        <v>568296</v>
      </c>
      <c r="E228" s="20">
        <f>188307.41+379988.59</f>
        <v>568296</v>
      </c>
      <c r="F228" s="52">
        <f>188307.41+379988.59</f>
        <v>568296</v>
      </c>
      <c r="G228" s="64">
        <f t="shared" si="32"/>
        <v>100</v>
      </c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</row>
    <row r="229" spans="1:36" s="21" customFormat="1" ht="15" customHeight="1" x14ac:dyDescent="0.25">
      <c r="A229" s="78"/>
      <c r="B229" s="86"/>
      <c r="C229" s="11" t="s">
        <v>3</v>
      </c>
      <c r="D229" s="20">
        <v>227318.39999999999</v>
      </c>
      <c r="E229" s="20">
        <v>227318.39999999999</v>
      </c>
      <c r="F229" s="52">
        <v>227318.39999999999</v>
      </c>
      <c r="G229" s="64">
        <f t="shared" si="32"/>
        <v>100</v>
      </c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</row>
    <row r="230" spans="1:36" s="21" customFormat="1" ht="32.25" customHeight="1" x14ac:dyDescent="0.25">
      <c r="A230" s="78"/>
      <c r="B230" s="86"/>
      <c r="C230" s="11" t="s">
        <v>4</v>
      </c>
      <c r="D230" s="20">
        <v>0</v>
      </c>
      <c r="E230" s="20">
        <v>0</v>
      </c>
      <c r="F230" s="52">
        <v>0</v>
      </c>
      <c r="G230" s="64">
        <v>0</v>
      </c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</row>
    <row r="231" spans="1:36" s="21" customFormat="1" ht="34.5" customHeight="1" x14ac:dyDescent="0.25">
      <c r="A231" s="79"/>
      <c r="B231" s="86"/>
      <c r="C231" s="12" t="s">
        <v>6</v>
      </c>
      <c r="D231" s="25">
        <f>D228+D229+D230</f>
        <v>795614.4</v>
      </c>
      <c r="E231" s="25">
        <f>E228+E229+E230</f>
        <v>795614.4</v>
      </c>
      <c r="F231" s="54">
        <f>F228+F229+F230</f>
        <v>795614.4</v>
      </c>
      <c r="G231" s="64">
        <f t="shared" si="32"/>
        <v>100</v>
      </c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</row>
    <row r="232" spans="1:36" s="21" customFormat="1" ht="22.5" customHeight="1" x14ac:dyDescent="0.25">
      <c r="A232" s="106" t="s">
        <v>81</v>
      </c>
      <c r="B232" s="91" t="s">
        <v>11</v>
      </c>
      <c r="C232" s="10" t="s">
        <v>2</v>
      </c>
      <c r="D232" s="17">
        <f>D236+D244+D248</f>
        <v>39112</v>
      </c>
      <c r="E232" s="17">
        <f t="shared" ref="E232:F232" si="34">E236+E244+E248</f>
        <v>38884</v>
      </c>
      <c r="F232" s="51">
        <f t="shared" si="34"/>
        <v>38884</v>
      </c>
      <c r="G232" s="63">
        <f t="shared" si="32"/>
        <v>100</v>
      </c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</row>
    <row r="233" spans="1:36" s="21" customFormat="1" ht="21.75" customHeight="1" x14ac:dyDescent="0.25">
      <c r="A233" s="107"/>
      <c r="B233" s="91"/>
      <c r="C233" s="10" t="s">
        <v>3</v>
      </c>
      <c r="D233" s="17">
        <f>D237+D245+D249+D241</f>
        <v>11964497.91</v>
      </c>
      <c r="E233" s="17">
        <f>E237+E245+E249+E241</f>
        <v>23008150.75</v>
      </c>
      <c r="F233" s="51">
        <f>F237+F245+F249+F241</f>
        <v>5479050.8200000003</v>
      </c>
      <c r="G233" s="63">
        <f t="shared" si="32"/>
        <v>23.813521041016301</v>
      </c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</row>
    <row r="234" spans="1:36" s="21" customFormat="1" ht="33" customHeight="1" x14ac:dyDescent="0.25">
      <c r="A234" s="107"/>
      <c r="B234" s="91"/>
      <c r="C234" s="10" t="s">
        <v>4</v>
      </c>
      <c r="D234" s="17">
        <f>D238+D246+D250</f>
        <v>0</v>
      </c>
      <c r="E234" s="17">
        <f t="shared" ref="E234:F234" si="35">E238+E246+E250</f>
        <v>0</v>
      </c>
      <c r="F234" s="51">
        <f t="shared" si="35"/>
        <v>0</v>
      </c>
      <c r="G234" s="63">
        <v>0</v>
      </c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</row>
    <row r="235" spans="1:36" s="21" customFormat="1" ht="30.75" customHeight="1" x14ac:dyDescent="0.25">
      <c r="A235" s="108"/>
      <c r="B235" s="91"/>
      <c r="C235" s="10" t="s">
        <v>6</v>
      </c>
      <c r="D235" s="17">
        <f>D232+D233+D234</f>
        <v>12003609.91</v>
      </c>
      <c r="E235" s="17">
        <f>E232+E233+E234</f>
        <v>23047034.75</v>
      </c>
      <c r="F235" s="51">
        <f>F232+F233+F234</f>
        <v>5517934.8200000003</v>
      </c>
      <c r="G235" s="63">
        <f t="shared" si="32"/>
        <v>23.942059704665478</v>
      </c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</row>
    <row r="236" spans="1:36" s="21" customFormat="1" ht="18" customHeight="1" x14ac:dyDescent="0.25">
      <c r="A236" s="77" t="s">
        <v>27</v>
      </c>
      <c r="B236" s="86" t="s">
        <v>44</v>
      </c>
      <c r="C236" s="11" t="s">
        <v>2</v>
      </c>
      <c r="D236" s="20">
        <v>0</v>
      </c>
      <c r="E236" s="20">
        <v>0</v>
      </c>
      <c r="F236" s="52">
        <v>0</v>
      </c>
      <c r="G236" s="64">
        <v>0</v>
      </c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</row>
    <row r="237" spans="1:36" s="21" customFormat="1" ht="18.75" customHeight="1" x14ac:dyDescent="0.25">
      <c r="A237" s="78"/>
      <c r="B237" s="86"/>
      <c r="C237" s="11" t="s">
        <v>3</v>
      </c>
      <c r="D237" s="24">
        <v>9479249</v>
      </c>
      <c r="E237" s="24">
        <v>9479249</v>
      </c>
      <c r="F237" s="75">
        <v>4413278</v>
      </c>
      <c r="G237" s="64">
        <f t="shared" si="32"/>
        <v>46.557253638974991</v>
      </c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</row>
    <row r="238" spans="1:36" s="21" customFormat="1" ht="35.25" customHeight="1" x14ac:dyDescent="0.25">
      <c r="A238" s="78"/>
      <c r="B238" s="86"/>
      <c r="C238" s="11" t="s">
        <v>4</v>
      </c>
      <c r="D238" s="20">
        <v>0</v>
      </c>
      <c r="E238" s="20">
        <v>0</v>
      </c>
      <c r="F238" s="52">
        <v>0</v>
      </c>
      <c r="G238" s="64">
        <v>0</v>
      </c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</row>
    <row r="239" spans="1:36" s="21" customFormat="1" ht="29.25" customHeight="1" x14ac:dyDescent="0.25">
      <c r="A239" s="79"/>
      <c r="B239" s="86"/>
      <c r="C239" s="11" t="s">
        <v>6</v>
      </c>
      <c r="D239" s="20">
        <f>D236+D237+D238</f>
        <v>9479249</v>
      </c>
      <c r="E239" s="20">
        <f>E236+E237+E238</f>
        <v>9479249</v>
      </c>
      <c r="F239" s="52">
        <f>F236+F237+F238</f>
        <v>4413278</v>
      </c>
      <c r="G239" s="64">
        <f t="shared" si="32"/>
        <v>46.557253638974991</v>
      </c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</row>
    <row r="240" spans="1:36" s="21" customFormat="1" ht="19.5" customHeight="1" x14ac:dyDescent="0.25">
      <c r="A240" s="77" t="s">
        <v>89</v>
      </c>
      <c r="B240" s="86" t="s">
        <v>44</v>
      </c>
      <c r="C240" s="44" t="s">
        <v>2</v>
      </c>
      <c r="D240" s="20">
        <v>0</v>
      </c>
      <c r="E240" s="20">
        <v>0</v>
      </c>
      <c r="F240" s="52">
        <v>0</v>
      </c>
      <c r="G240" s="64">
        <v>0</v>
      </c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</row>
    <row r="241" spans="1:80" s="21" customFormat="1" ht="16.5" customHeight="1" x14ac:dyDescent="0.25">
      <c r="A241" s="78"/>
      <c r="B241" s="86"/>
      <c r="C241" s="44" t="s">
        <v>3</v>
      </c>
      <c r="D241" s="20">
        <v>0</v>
      </c>
      <c r="E241" s="20">
        <v>11023570</v>
      </c>
      <c r="F241" s="52">
        <v>0</v>
      </c>
      <c r="G241" s="64">
        <f t="shared" si="32"/>
        <v>0</v>
      </c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</row>
    <row r="242" spans="1:80" s="21" customFormat="1" ht="29.25" customHeight="1" x14ac:dyDescent="0.25">
      <c r="A242" s="78"/>
      <c r="B242" s="86"/>
      <c r="C242" s="44" t="s">
        <v>4</v>
      </c>
      <c r="D242" s="20">
        <v>0</v>
      </c>
      <c r="E242" s="20">
        <v>0</v>
      </c>
      <c r="F242" s="52">
        <v>0</v>
      </c>
      <c r="G242" s="64">
        <v>0</v>
      </c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</row>
    <row r="243" spans="1:80" s="21" customFormat="1" ht="29.25" customHeight="1" x14ac:dyDescent="0.25">
      <c r="A243" s="79"/>
      <c r="B243" s="86"/>
      <c r="C243" s="44" t="s">
        <v>6</v>
      </c>
      <c r="D243" s="20">
        <f>D240+D241+D242</f>
        <v>0</v>
      </c>
      <c r="E243" s="20">
        <f t="shared" ref="E243:F243" si="36">E240+E241+E242</f>
        <v>11023570</v>
      </c>
      <c r="F243" s="52">
        <f t="shared" si="36"/>
        <v>0</v>
      </c>
      <c r="G243" s="64">
        <f t="shared" si="32"/>
        <v>0</v>
      </c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</row>
    <row r="244" spans="1:80" s="21" customFormat="1" ht="24" customHeight="1" x14ac:dyDescent="0.25">
      <c r="A244" s="77" t="s">
        <v>28</v>
      </c>
      <c r="B244" s="86" t="s">
        <v>34</v>
      </c>
      <c r="C244" s="11" t="s">
        <v>2</v>
      </c>
      <c r="D244" s="20">
        <v>0</v>
      </c>
      <c r="E244" s="20">
        <v>0</v>
      </c>
      <c r="F244" s="52">
        <v>0</v>
      </c>
      <c r="G244" s="64">
        <v>0</v>
      </c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</row>
    <row r="245" spans="1:80" s="21" customFormat="1" ht="23.25" customHeight="1" x14ac:dyDescent="0.25">
      <c r="A245" s="78"/>
      <c r="B245" s="86"/>
      <c r="C245" s="11" t="s">
        <v>3</v>
      </c>
      <c r="D245" s="24">
        <v>2482305</v>
      </c>
      <c r="E245" s="75">
        <v>2502405</v>
      </c>
      <c r="F245" s="75">
        <v>1062846.07</v>
      </c>
      <c r="G245" s="64">
        <f t="shared" si="32"/>
        <v>42.472983789594416</v>
      </c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</row>
    <row r="246" spans="1:80" s="21" customFormat="1" ht="29.25" customHeight="1" x14ac:dyDescent="0.25">
      <c r="A246" s="78"/>
      <c r="B246" s="86"/>
      <c r="C246" s="11" t="s">
        <v>4</v>
      </c>
      <c r="D246" s="20">
        <v>0</v>
      </c>
      <c r="E246" s="20">
        <v>0</v>
      </c>
      <c r="F246" s="52">
        <v>0</v>
      </c>
      <c r="G246" s="64">
        <v>0</v>
      </c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</row>
    <row r="247" spans="1:80" s="21" customFormat="1" ht="29.25" customHeight="1" x14ac:dyDescent="0.25">
      <c r="A247" s="79"/>
      <c r="B247" s="86"/>
      <c r="C247" s="11" t="s">
        <v>6</v>
      </c>
      <c r="D247" s="20">
        <f>D244+D245+D246</f>
        <v>2482305</v>
      </c>
      <c r="E247" s="20">
        <f>E244+E245+E246+E261</f>
        <v>2602405</v>
      </c>
      <c r="F247" s="52">
        <f>F244+F245+F246</f>
        <v>1062846.07</v>
      </c>
      <c r="G247" s="64">
        <f t="shared" si="32"/>
        <v>40.840917151634741</v>
      </c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</row>
    <row r="248" spans="1:80" s="21" customFormat="1" ht="19.5" customHeight="1" x14ac:dyDescent="0.25">
      <c r="A248" s="77" t="s">
        <v>60</v>
      </c>
      <c r="B248" s="86" t="s">
        <v>34</v>
      </c>
      <c r="C248" s="11" t="s">
        <v>2</v>
      </c>
      <c r="D248" s="20">
        <f>36765.28+2346.72</f>
        <v>39112</v>
      </c>
      <c r="E248" s="20">
        <v>38884</v>
      </c>
      <c r="F248" s="52">
        <v>38884</v>
      </c>
      <c r="G248" s="64">
        <f t="shared" si="32"/>
        <v>100</v>
      </c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</row>
    <row r="249" spans="1:80" s="21" customFormat="1" ht="22.5" customHeight="1" x14ac:dyDescent="0.25">
      <c r="A249" s="78"/>
      <c r="B249" s="86"/>
      <c r="C249" s="11" t="s">
        <v>3</v>
      </c>
      <c r="D249" s="20">
        <v>2943.91</v>
      </c>
      <c r="E249" s="20">
        <v>2926.75</v>
      </c>
      <c r="F249" s="52">
        <v>2926.75</v>
      </c>
      <c r="G249" s="64">
        <f t="shared" si="32"/>
        <v>100</v>
      </c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</row>
    <row r="250" spans="1:80" s="21" customFormat="1" ht="29.25" customHeight="1" x14ac:dyDescent="0.25">
      <c r="A250" s="78"/>
      <c r="B250" s="86"/>
      <c r="C250" s="11" t="s">
        <v>4</v>
      </c>
      <c r="D250" s="20">
        <v>0</v>
      </c>
      <c r="E250" s="20">
        <v>0</v>
      </c>
      <c r="F250" s="52">
        <v>0</v>
      </c>
      <c r="G250" s="64">
        <v>0</v>
      </c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</row>
    <row r="251" spans="1:80" s="21" customFormat="1" ht="33.75" customHeight="1" x14ac:dyDescent="0.25">
      <c r="A251" s="79"/>
      <c r="B251" s="86"/>
      <c r="C251" s="11" t="s">
        <v>6</v>
      </c>
      <c r="D251" s="20">
        <f>D248+D249+D250</f>
        <v>42055.91</v>
      </c>
      <c r="E251" s="20">
        <f>E248+E249+E250</f>
        <v>41810.75</v>
      </c>
      <c r="F251" s="52">
        <f>F248+F249+F250</f>
        <v>41810.75</v>
      </c>
      <c r="G251" s="64">
        <f t="shared" si="32"/>
        <v>100</v>
      </c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</row>
    <row r="252" spans="1:80" s="36" customFormat="1" ht="18" customHeight="1" x14ac:dyDescent="0.25">
      <c r="A252" s="96" t="s">
        <v>82</v>
      </c>
      <c r="B252" s="91"/>
      <c r="C252" s="10" t="s">
        <v>2</v>
      </c>
      <c r="D252" s="17">
        <f>D256</f>
        <v>0</v>
      </c>
      <c r="E252" s="17">
        <f t="shared" ref="E252:F252" si="37">E256</f>
        <v>0</v>
      </c>
      <c r="F252" s="51">
        <f t="shared" si="37"/>
        <v>0</v>
      </c>
      <c r="G252" s="63">
        <v>0</v>
      </c>
      <c r="H252" s="34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</row>
    <row r="253" spans="1:80" s="36" customFormat="1" ht="19.5" customHeight="1" x14ac:dyDescent="0.25">
      <c r="A253" s="96"/>
      <c r="B253" s="91"/>
      <c r="C253" s="10" t="s">
        <v>3</v>
      </c>
      <c r="D253" s="17">
        <f>D257</f>
        <v>19080527</v>
      </c>
      <c r="E253" s="17">
        <f>E257+E261</f>
        <v>19019424</v>
      </c>
      <c r="F253" s="17">
        <f>F257+F261</f>
        <v>8266825</v>
      </c>
      <c r="G253" s="63">
        <f t="shared" si="32"/>
        <v>43.46517013343832</v>
      </c>
      <c r="H253" s="34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</row>
    <row r="254" spans="1:80" s="36" customFormat="1" ht="32.25" customHeight="1" x14ac:dyDescent="0.25">
      <c r="A254" s="96"/>
      <c r="B254" s="91"/>
      <c r="C254" s="10" t="s">
        <v>4</v>
      </c>
      <c r="D254" s="17">
        <f>D258</f>
        <v>0</v>
      </c>
      <c r="E254" s="17">
        <f t="shared" ref="E254:F254" si="38">E258</f>
        <v>0</v>
      </c>
      <c r="F254" s="51">
        <f t="shared" si="38"/>
        <v>0</v>
      </c>
      <c r="G254" s="63">
        <v>0</v>
      </c>
      <c r="H254" s="34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</row>
    <row r="255" spans="1:80" s="36" customFormat="1" ht="34.5" customHeight="1" x14ac:dyDescent="0.25">
      <c r="A255" s="96"/>
      <c r="B255" s="91"/>
      <c r="C255" s="10" t="s">
        <v>6</v>
      </c>
      <c r="D255" s="17">
        <f>D252+D253+D254</f>
        <v>19080527</v>
      </c>
      <c r="E255" s="17">
        <f t="shared" ref="E255:F255" si="39">E252+E253+E254</f>
        <v>19019424</v>
      </c>
      <c r="F255" s="51">
        <f t="shared" si="39"/>
        <v>8266825</v>
      </c>
      <c r="G255" s="63">
        <f t="shared" si="32"/>
        <v>43.46517013343832</v>
      </c>
      <c r="H255" s="34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</row>
    <row r="256" spans="1:80" s="21" customFormat="1" ht="17.25" customHeight="1" x14ac:dyDescent="0.25">
      <c r="A256" s="77" t="s">
        <v>45</v>
      </c>
      <c r="B256" s="77" t="s">
        <v>26</v>
      </c>
      <c r="C256" s="13" t="s">
        <v>2</v>
      </c>
      <c r="D256" s="37">
        <v>0</v>
      </c>
      <c r="E256" s="37">
        <v>0</v>
      </c>
      <c r="F256" s="60">
        <v>0</v>
      </c>
      <c r="G256" s="64">
        <v>0</v>
      </c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</row>
    <row r="257" spans="1:36" s="21" customFormat="1" ht="18.75" customHeight="1" x14ac:dyDescent="0.25">
      <c r="A257" s="78"/>
      <c r="B257" s="78"/>
      <c r="C257" s="11" t="s">
        <v>3</v>
      </c>
      <c r="D257" s="20">
        <v>19080527</v>
      </c>
      <c r="E257" s="76">
        <v>18919424</v>
      </c>
      <c r="F257" s="52">
        <v>8224825</v>
      </c>
      <c r="G257" s="64">
        <f t="shared" si="32"/>
        <v>43.472914397393922</v>
      </c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</row>
    <row r="258" spans="1:36" s="21" customFormat="1" ht="30.75" customHeight="1" x14ac:dyDescent="0.25">
      <c r="A258" s="78"/>
      <c r="B258" s="78"/>
      <c r="C258" s="11" t="s">
        <v>4</v>
      </c>
      <c r="D258" s="20">
        <v>0</v>
      </c>
      <c r="E258" s="20">
        <v>0</v>
      </c>
      <c r="F258" s="52">
        <v>0</v>
      </c>
      <c r="G258" s="64">
        <v>0</v>
      </c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</row>
    <row r="259" spans="1:36" s="21" customFormat="1" ht="33.75" customHeight="1" x14ac:dyDescent="0.25">
      <c r="A259" s="79"/>
      <c r="B259" s="79"/>
      <c r="C259" s="44" t="s">
        <v>6</v>
      </c>
      <c r="D259" s="25">
        <f>D256+D257+D258</f>
        <v>19080527</v>
      </c>
      <c r="E259" s="25">
        <f>E256+E257+E258</f>
        <v>18919424</v>
      </c>
      <c r="F259" s="54">
        <f>F256+F257+F258</f>
        <v>8224825</v>
      </c>
      <c r="G259" s="64">
        <f t="shared" si="32"/>
        <v>43.472914397393922</v>
      </c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</row>
    <row r="260" spans="1:36" s="21" customFormat="1" ht="20.25" customHeight="1" x14ac:dyDescent="0.25">
      <c r="A260" s="77" t="s">
        <v>90</v>
      </c>
      <c r="B260" s="77" t="s">
        <v>26</v>
      </c>
      <c r="C260" s="46" t="s">
        <v>2</v>
      </c>
      <c r="D260" s="25">
        <v>0</v>
      </c>
      <c r="E260" s="25">
        <v>0</v>
      </c>
      <c r="F260" s="54">
        <v>0</v>
      </c>
      <c r="G260" s="64">
        <v>0</v>
      </c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</row>
    <row r="261" spans="1:36" s="21" customFormat="1" ht="16.5" customHeight="1" x14ac:dyDescent="0.25">
      <c r="A261" s="78"/>
      <c r="B261" s="78"/>
      <c r="C261" s="44" t="s">
        <v>3</v>
      </c>
      <c r="D261" s="25">
        <v>0</v>
      </c>
      <c r="E261" s="25">
        <v>100000</v>
      </c>
      <c r="F261" s="56">
        <v>42000</v>
      </c>
      <c r="G261" s="64">
        <f t="shared" si="32"/>
        <v>42</v>
      </c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</row>
    <row r="262" spans="1:36" s="21" customFormat="1" ht="33" customHeight="1" x14ac:dyDescent="0.25">
      <c r="A262" s="78"/>
      <c r="B262" s="78"/>
      <c r="C262" s="44" t="s">
        <v>4</v>
      </c>
      <c r="D262" s="25">
        <v>0</v>
      </c>
      <c r="E262" s="25">
        <v>0</v>
      </c>
      <c r="F262" s="54">
        <v>0</v>
      </c>
      <c r="G262" s="64">
        <v>0</v>
      </c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</row>
    <row r="263" spans="1:36" s="21" customFormat="1" ht="21" customHeight="1" x14ac:dyDescent="0.25">
      <c r="A263" s="79"/>
      <c r="B263" s="79"/>
      <c r="C263" s="45" t="s">
        <v>6</v>
      </c>
      <c r="D263" s="25">
        <f>D260+D261+D262</f>
        <v>0</v>
      </c>
      <c r="E263" s="25">
        <f t="shared" ref="E263:F263" si="40">E260+E261+E262</f>
        <v>100000</v>
      </c>
      <c r="F263" s="54">
        <f t="shared" si="40"/>
        <v>42000</v>
      </c>
      <c r="G263" s="64">
        <f t="shared" si="32"/>
        <v>42</v>
      </c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</row>
    <row r="264" spans="1:36" s="40" customFormat="1" ht="21.75" customHeight="1" x14ac:dyDescent="0.25">
      <c r="A264" s="109" t="s">
        <v>9</v>
      </c>
      <c r="B264" s="112"/>
      <c r="C264" s="15" t="s">
        <v>2</v>
      </c>
      <c r="D264" s="39">
        <f>D8+D84+D104+D144+D200+D232+D252+D64</f>
        <v>276681269.25999999</v>
      </c>
      <c r="E264" s="39">
        <f t="shared" ref="E264:F264" si="41">E8+E84+E104+E144+E200+E232+E252+E64</f>
        <v>819377667.46000004</v>
      </c>
      <c r="F264" s="61">
        <f t="shared" si="41"/>
        <v>91710305.540000007</v>
      </c>
      <c r="G264" s="66">
        <f t="shared" si="32"/>
        <v>11.192678197380463</v>
      </c>
    </row>
    <row r="265" spans="1:36" s="40" customFormat="1" x14ac:dyDescent="0.25">
      <c r="A265" s="110"/>
      <c r="B265" s="112"/>
      <c r="C265" s="15" t="s">
        <v>3</v>
      </c>
      <c r="D265" s="39">
        <f>D9+D85+D105+D145+D201+D233+D253+D65</f>
        <v>144267865.94</v>
      </c>
      <c r="E265" s="39">
        <f t="shared" ref="E265:F265" si="42">E9+E85+E105+E145+E201+E233+E253+E65</f>
        <v>164400615.26000002</v>
      </c>
      <c r="F265" s="61">
        <f t="shared" si="42"/>
        <v>67016111.059999995</v>
      </c>
      <c r="G265" s="66">
        <f t="shared" si="32"/>
        <v>40.763905265204656</v>
      </c>
    </row>
    <row r="266" spans="1:36" s="40" customFormat="1" ht="31.5" x14ac:dyDescent="0.25">
      <c r="A266" s="110"/>
      <c r="B266" s="112"/>
      <c r="C266" s="38" t="s">
        <v>4</v>
      </c>
      <c r="D266" s="41">
        <f>D10+D86+D106+D202+D234+D254+D66</f>
        <v>0</v>
      </c>
      <c r="E266" s="41">
        <f t="shared" ref="E266:F266" si="43">E10+E86+E106+E202+E234+E254+E66</f>
        <v>0</v>
      </c>
      <c r="F266" s="62">
        <f t="shared" si="43"/>
        <v>0</v>
      </c>
      <c r="G266" s="66">
        <v>0</v>
      </c>
    </row>
    <row r="267" spans="1:36" s="40" customFormat="1" ht="24.75" customHeight="1" x14ac:dyDescent="0.25">
      <c r="A267" s="111"/>
      <c r="B267" s="112"/>
      <c r="C267" s="15" t="s">
        <v>12</v>
      </c>
      <c r="D267" s="39">
        <f>D264+D265+D266</f>
        <v>420949135.19999999</v>
      </c>
      <c r="E267" s="39">
        <f t="shared" ref="E267:F267" si="44">E264+E265+E266</f>
        <v>983778282.72000003</v>
      </c>
      <c r="F267" s="61">
        <f t="shared" si="44"/>
        <v>158726416.59999999</v>
      </c>
      <c r="G267" s="66">
        <f t="shared" si="32"/>
        <v>16.134368829645755</v>
      </c>
    </row>
    <row r="271" spans="1:36" x14ac:dyDescent="0.25">
      <c r="D271" s="5"/>
      <c r="E271" s="5"/>
      <c r="F271" s="5"/>
    </row>
  </sheetData>
  <mergeCells count="139">
    <mergeCell ref="A156:A159"/>
    <mergeCell ref="B156:B159"/>
    <mergeCell ref="A168:A171"/>
    <mergeCell ref="B164:B167"/>
    <mergeCell ref="B160:B163"/>
    <mergeCell ref="A212:A215"/>
    <mergeCell ref="B212:B215"/>
    <mergeCell ref="I196:K199"/>
    <mergeCell ref="A176:A179"/>
    <mergeCell ref="A184:A187"/>
    <mergeCell ref="B172:B175"/>
    <mergeCell ref="B168:B171"/>
    <mergeCell ref="B196:B199"/>
    <mergeCell ref="A192:A195"/>
    <mergeCell ref="B192:B195"/>
    <mergeCell ref="A188:A191"/>
    <mergeCell ref="B188:B191"/>
    <mergeCell ref="B220:B223"/>
    <mergeCell ref="B216:B219"/>
    <mergeCell ref="B148:B151"/>
    <mergeCell ref="B244:B247"/>
    <mergeCell ref="A224:A227"/>
    <mergeCell ref="B180:B183"/>
    <mergeCell ref="B200:B203"/>
    <mergeCell ref="B184:B187"/>
    <mergeCell ref="B204:B207"/>
    <mergeCell ref="B228:B231"/>
    <mergeCell ref="B236:B239"/>
    <mergeCell ref="B224:B227"/>
    <mergeCell ref="B208:B211"/>
    <mergeCell ref="A208:A211"/>
    <mergeCell ref="A204:A207"/>
    <mergeCell ref="A216:A219"/>
    <mergeCell ref="A220:A223"/>
    <mergeCell ref="A172:A175"/>
    <mergeCell ref="A200:A203"/>
    <mergeCell ref="B176:B179"/>
    <mergeCell ref="A180:A183"/>
    <mergeCell ref="A196:A199"/>
    <mergeCell ref="A164:A167"/>
    <mergeCell ref="A160:A163"/>
    <mergeCell ref="B256:B259"/>
    <mergeCell ref="A256:A259"/>
    <mergeCell ref="A244:A247"/>
    <mergeCell ref="A264:A267"/>
    <mergeCell ref="A232:A235"/>
    <mergeCell ref="A236:A239"/>
    <mergeCell ref="A228:A231"/>
    <mergeCell ref="B232:B235"/>
    <mergeCell ref="B264:B267"/>
    <mergeCell ref="A252:A255"/>
    <mergeCell ref="B252:B255"/>
    <mergeCell ref="A240:A243"/>
    <mergeCell ref="B240:B243"/>
    <mergeCell ref="A260:A263"/>
    <mergeCell ref="B260:B263"/>
    <mergeCell ref="A248:A251"/>
    <mergeCell ref="B248:B251"/>
    <mergeCell ref="A28:A31"/>
    <mergeCell ref="A24:A27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6:A119"/>
    <mergeCell ref="A108:A111"/>
    <mergeCell ref="A88:A91"/>
    <mergeCell ref="B88:B91"/>
    <mergeCell ref="A52:A55"/>
    <mergeCell ref="B52:B55"/>
    <mergeCell ref="B40:B43"/>
    <mergeCell ref="B32:B35"/>
    <mergeCell ref="A16:A19"/>
    <mergeCell ref="B16:B19"/>
    <mergeCell ref="A20:A23"/>
    <mergeCell ref="B20:B23"/>
    <mergeCell ref="B28:B31"/>
    <mergeCell ref="B24:B27"/>
    <mergeCell ref="B116:B119"/>
    <mergeCell ref="A112:A115"/>
    <mergeCell ref="A148:A151"/>
    <mergeCell ref="B120:B123"/>
    <mergeCell ref="B132:B135"/>
    <mergeCell ref="A40:A43"/>
    <mergeCell ref="A144:A147"/>
    <mergeCell ref="A124:A127"/>
    <mergeCell ref="B140:B143"/>
    <mergeCell ref="A64:A67"/>
    <mergeCell ref="B64:B67"/>
    <mergeCell ref="A68:A71"/>
    <mergeCell ref="B68:B71"/>
    <mergeCell ref="B56:B59"/>
    <mergeCell ref="A44:A47"/>
    <mergeCell ref="B44:B47"/>
    <mergeCell ref="A104:A107"/>
    <mergeCell ref="A48:A51"/>
    <mergeCell ref="B84:B87"/>
    <mergeCell ref="B104:B107"/>
    <mergeCell ref="B72:B75"/>
    <mergeCell ref="B76:B79"/>
    <mergeCell ref="B80:B83"/>
    <mergeCell ref="B48:B51"/>
    <mergeCell ref="B36:B39"/>
    <mergeCell ref="B92:B95"/>
    <mergeCell ref="B96:B99"/>
    <mergeCell ref="D1:G1"/>
    <mergeCell ref="D2:G2"/>
    <mergeCell ref="D3:G3"/>
    <mergeCell ref="A4:G4"/>
    <mergeCell ref="C6:C7"/>
    <mergeCell ref="A6:A7"/>
    <mergeCell ref="A12:A15"/>
    <mergeCell ref="B8:B11"/>
    <mergeCell ref="A8:A11"/>
    <mergeCell ref="B6:B7"/>
    <mergeCell ref="B12:B15"/>
    <mergeCell ref="D6:G6"/>
    <mergeCell ref="A140:A143"/>
    <mergeCell ref="A152:A155"/>
    <mergeCell ref="B152:B155"/>
    <mergeCell ref="B144:B147"/>
    <mergeCell ref="A128:A131"/>
    <mergeCell ref="B128:B131"/>
    <mergeCell ref="B112:B115"/>
    <mergeCell ref="B108:B111"/>
    <mergeCell ref="B124:B127"/>
    <mergeCell ref="A136:A139"/>
    <mergeCell ref="B136:B139"/>
    <mergeCell ref="A132:A135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2023-09-14T06:05:25Z</cp:lastPrinted>
  <dcterms:created xsi:type="dcterms:W3CDTF">2011-06-15T13:58:56Z</dcterms:created>
  <dcterms:modified xsi:type="dcterms:W3CDTF">2023-09-18T09:36:51Z</dcterms:modified>
</cp:coreProperties>
</file>