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345" windowWidth="15120" windowHeight="7770" activeTab="1"/>
  </bookViews>
  <sheets>
    <sheet name="Централизованное  отопление" sheetId="1" r:id="rId1"/>
    <sheet name="Газовое отопление" sheetId="8" r:id="rId2"/>
  </sheets>
  <definedNames>
    <definedName name="_xlnm._FilterDatabase" localSheetId="0" hidden="1">'Централизованное  отопление'!$P$1:$P$411</definedName>
    <definedName name="_xlnm.Print_Area" localSheetId="1">'Газовое отопление'!$A$1:$Z$118</definedName>
    <definedName name="_xlnm.Print_Area" localSheetId="0">'Централизованное  отопление'!$A$1:$Z$416</definedName>
  </definedNames>
  <calcPr calcId="124519" calcOnSave="0"/>
</workbook>
</file>

<file path=xl/calcChain.xml><?xml version="1.0" encoding="utf-8"?>
<calcChain xmlns="http://schemas.openxmlformats.org/spreadsheetml/2006/main">
  <c r="U339" i="1"/>
  <c r="W339" s="1"/>
  <c r="X339" s="1"/>
  <c r="U116"/>
  <c r="W116" s="1"/>
  <c r="X116" s="1"/>
  <c r="U100"/>
  <c r="Z100" s="1"/>
  <c r="U88"/>
  <c r="W88" s="1"/>
  <c r="X88" s="1"/>
  <c r="U66"/>
  <c r="W66" s="1"/>
  <c r="X66" s="1"/>
  <c r="U48"/>
  <c r="U29"/>
  <c r="Z29" s="1"/>
  <c r="U11"/>
  <c r="Z11" s="1"/>
  <c r="U355"/>
  <c r="U371"/>
  <c r="W371" s="1"/>
  <c r="X371" s="1"/>
  <c r="U385"/>
  <c r="Z385" s="1"/>
  <c r="U324"/>
  <c r="Z324" s="1"/>
  <c r="U199"/>
  <c r="U183"/>
  <c r="W183" s="1"/>
  <c r="X183" s="1"/>
  <c r="U171"/>
  <c r="Z171" s="1"/>
  <c r="U156"/>
  <c r="Z156" s="1"/>
  <c r="U144"/>
  <c r="W144" s="1"/>
  <c r="X144" s="1"/>
  <c r="U130"/>
  <c r="W130" s="1"/>
  <c r="X130" s="1"/>
  <c r="U402"/>
  <c r="W402" s="1"/>
  <c r="X402" s="1"/>
  <c r="U340"/>
  <c r="W340" s="1"/>
  <c r="X340" s="1"/>
  <c r="U311"/>
  <c r="U294"/>
  <c r="Z294" s="1"/>
  <c r="U280"/>
  <c r="W280" s="1"/>
  <c r="X280" s="1"/>
  <c r="U265"/>
  <c r="W265" s="1"/>
  <c r="X265" s="1"/>
  <c r="U253"/>
  <c r="U238"/>
  <c r="Z238" s="1"/>
  <c r="U226"/>
  <c r="W226" s="1"/>
  <c r="X226" s="1"/>
  <c r="U213"/>
  <c r="W213" s="1"/>
  <c r="X213" s="1"/>
  <c r="U67"/>
  <c r="U49"/>
  <c r="W49" s="1"/>
  <c r="X49" s="1"/>
  <c r="U30"/>
  <c r="W30" s="1"/>
  <c r="X30" s="1"/>
  <c r="U12"/>
  <c r="W12" s="1"/>
  <c r="X12" s="1"/>
  <c r="U66" i="8"/>
  <c r="Z66" s="1"/>
  <c r="U26"/>
  <c r="W26" s="1"/>
  <c r="X26" s="1"/>
  <c r="Y26" s="1"/>
  <c r="U13"/>
  <c r="U388" i="1"/>
  <c r="Z388" s="1"/>
  <c r="U374"/>
  <c r="W374" s="1"/>
  <c r="X374" s="1"/>
  <c r="U358"/>
  <c r="W358" s="1"/>
  <c r="X358" s="1"/>
  <c r="U342"/>
  <c r="Z342" s="1"/>
  <c r="U297"/>
  <c r="Z297" s="1"/>
  <c r="U283"/>
  <c r="U268"/>
  <c r="Z268" s="1"/>
  <c r="U256"/>
  <c r="W256" s="1"/>
  <c r="X256" s="1"/>
  <c r="U241"/>
  <c r="W241" s="1"/>
  <c r="X241" s="1"/>
  <c r="U229"/>
  <c r="Z229" s="1"/>
  <c r="U216"/>
  <c r="W216" s="1"/>
  <c r="X216" s="1"/>
  <c r="U202"/>
  <c r="Z202" s="1"/>
  <c r="U186"/>
  <c r="W186" s="1"/>
  <c r="X186" s="1"/>
  <c r="U174"/>
  <c r="U159"/>
  <c r="U147"/>
  <c r="W147" s="1"/>
  <c r="X147" s="1"/>
  <c r="U133"/>
  <c r="W133" s="1"/>
  <c r="X133" s="1"/>
  <c r="U119"/>
  <c r="U103"/>
  <c r="Z103" s="1"/>
  <c r="U91"/>
  <c r="W91" s="1"/>
  <c r="X91" s="1"/>
  <c r="Y91" s="1"/>
  <c r="U69"/>
  <c r="W69" s="1"/>
  <c r="X69" s="1"/>
  <c r="U51"/>
  <c r="U32"/>
  <c r="Z32" s="1"/>
  <c r="U14"/>
  <c r="W14" s="1"/>
  <c r="X14" s="1"/>
  <c r="Y14" s="1"/>
  <c r="M113" i="8"/>
  <c r="E409" i="1"/>
  <c r="E110" i="8" s="1"/>
  <c r="E408" i="1"/>
  <c r="W386"/>
  <c r="X386" s="1"/>
  <c r="W387"/>
  <c r="W372"/>
  <c r="X372" s="1"/>
  <c r="W356"/>
  <c r="X356" s="1"/>
  <c r="W342"/>
  <c r="W343"/>
  <c r="W325"/>
  <c r="W312"/>
  <c r="X312" s="1"/>
  <c r="W313"/>
  <c r="X313" s="1"/>
  <c r="W295"/>
  <c r="W281"/>
  <c r="X281" s="1"/>
  <c r="W282"/>
  <c r="X282" s="1"/>
  <c r="W266"/>
  <c r="W267"/>
  <c r="W254"/>
  <c r="X254" s="1"/>
  <c r="W255"/>
  <c r="X255" s="1"/>
  <c r="W239"/>
  <c r="X239" s="1"/>
  <c r="W240"/>
  <c r="X240" s="1"/>
  <c r="W227"/>
  <c r="X227" s="1"/>
  <c r="W214"/>
  <c r="X214" s="1"/>
  <c r="W215"/>
  <c r="X215" s="1"/>
  <c r="W200"/>
  <c r="X200" s="1"/>
  <c r="W201"/>
  <c r="X201" s="1"/>
  <c r="W184"/>
  <c r="W185"/>
  <c r="W172"/>
  <c r="X172" s="1"/>
  <c r="W173"/>
  <c r="X173" s="1"/>
  <c r="W157"/>
  <c r="X157" s="1"/>
  <c r="W158"/>
  <c r="X158" s="1"/>
  <c r="W145"/>
  <c r="X145" s="1"/>
  <c r="W131"/>
  <c r="X131" s="1"/>
  <c r="R122"/>
  <c r="S122" s="1"/>
  <c r="O122"/>
  <c r="L122"/>
  <c r="M122" s="1"/>
  <c r="H122"/>
  <c r="I122" s="1"/>
  <c r="R121"/>
  <c r="S121" s="1"/>
  <c r="O121"/>
  <c r="L121"/>
  <c r="M121" s="1"/>
  <c r="H121"/>
  <c r="I121" s="1"/>
  <c r="Z120"/>
  <c r="W120"/>
  <c r="X120" s="1"/>
  <c r="R120"/>
  <c r="S120" s="1"/>
  <c r="O120"/>
  <c r="L120"/>
  <c r="M120" s="1"/>
  <c r="N120" s="1"/>
  <c r="H120"/>
  <c r="I120" s="1"/>
  <c r="R119"/>
  <c r="S119" s="1"/>
  <c r="O119"/>
  <c r="L119"/>
  <c r="M119" s="1"/>
  <c r="H119"/>
  <c r="I119"/>
  <c r="Z118"/>
  <c r="W118"/>
  <c r="X118" s="1"/>
  <c r="R118"/>
  <c r="S118" s="1"/>
  <c r="O118"/>
  <c r="L118"/>
  <c r="M118" s="1"/>
  <c r="H118"/>
  <c r="I118" s="1"/>
  <c r="Z117"/>
  <c r="W117"/>
  <c r="X117" s="1"/>
  <c r="Y117" s="1"/>
  <c r="R117"/>
  <c r="S117" s="1"/>
  <c r="O117"/>
  <c r="L117"/>
  <c r="M117" s="1"/>
  <c r="H117"/>
  <c r="I117" s="1"/>
  <c r="R116"/>
  <c r="S116" s="1"/>
  <c r="O116"/>
  <c r="L116"/>
  <c r="M116" s="1"/>
  <c r="H116"/>
  <c r="I116" s="1"/>
  <c r="R56"/>
  <c r="S56" s="1"/>
  <c r="O56"/>
  <c r="L56"/>
  <c r="M56" s="1"/>
  <c r="H56"/>
  <c r="I56" s="1"/>
  <c r="R55"/>
  <c r="S55" s="1"/>
  <c r="O55"/>
  <c r="L55"/>
  <c r="M55" s="1"/>
  <c r="H55"/>
  <c r="I55" s="1"/>
  <c r="R54"/>
  <c r="S54" s="1"/>
  <c r="O54"/>
  <c r="L54"/>
  <c r="M54" s="1"/>
  <c r="H54"/>
  <c r="I54" s="1"/>
  <c r="Z53"/>
  <c r="W53"/>
  <c r="X53" s="1"/>
  <c r="R53"/>
  <c r="S53" s="1"/>
  <c r="O53"/>
  <c r="L53"/>
  <c r="M53" s="1"/>
  <c r="H53"/>
  <c r="I53" s="1"/>
  <c r="N53" s="1"/>
  <c r="Z52"/>
  <c r="W52"/>
  <c r="X52" s="1"/>
  <c r="R52"/>
  <c r="S52" s="1"/>
  <c r="O52"/>
  <c r="L52"/>
  <c r="M52" s="1"/>
  <c r="H52"/>
  <c r="I52" s="1"/>
  <c r="R51"/>
  <c r="S51" s="1"/>
  <c r="O51"/>
  <c r="L51"/>
  <c r="M51" s="1"/>
  <c r="H51"/>
  <c r="I51" s="1"/>
  <c r="Z50"/>
  <c r="W50"/>
  <c r="X50" s="1"/>
  <c r="R50"/>
  <c r="S50" s="1"/>
  <c r="O50"/>
  <c r="L50"/>
  <c r="M50" s="1"/>
  <c r="H50"/>
  <c r="I50" s="1"/>
  <c r="R49"/>
  <c r="S49" s="1"/>
  <c r="O49"/>
  <c r="L49"/>
  <c r="M49" s="1"/>
  <c r="H49"/>
  <c r="I49" s="1"/>
  <c r="R48"/>
  <c r="S48" s="1"/>
  <c r="O48"/>
  <c r="L48"/>
  <c r="M48" s="1"/>
  <c r="H48"/>
  <c r="I48" s="1"/>
  <c r="W101"/>
  <c r="X101" s="1"/>
  <c r="W89"/>
  <c r="X89" s="1"/>
  <c r="W70"/>
  <c r="X70" s="1"/>
  <c r="W33"/>
  <c r="X33" s="1"/>
  <c r="W34"/>
  <c r="X34" s="1"/>
  <c r="W15"/>
  <c r="W16"/>
  <c r="X16" s="1"/>
  <c r="E107" i="8"/>
  <c r="E106"/>
  <c r="R286" i="1"/>
  <c r="S286" s="1"/>
  <c r="O286"/>
  <c r="L286"/>
  <c r="M286" s="1"/>
  <c r="H286"/>
  <c r="I286" s="1"/>
  <c r="R285"/>
  <c r="S285" s="1"/>
  <c r="O285"/>
  <c r="L285"/>
  <c r="M285" s="1"/>
  <c r="N285" s="1"/>
  <c r="H285"/>
  <c r="I285" s="1"/>
  <c r="Z284"/>
  <c r="W284"/>
  <c r="X284" s="1"/>
  <c r="R284"/>
  <c r="S284" s="1"/>
  <c r="O284"/>
  <c r="L284"/>
  <c r="M284" s="1"/>
  <c r="H284"/>
  <c r="I284" s="1"/>
  <c r="R283"/>
  <c r="S283" s="1"/>
  <c r="O283"/>
  <c r="L283"/>
  <c r="M283" s="1"/>
  <c r="H283"/>
  <c r="I283" s="1"/>
  <c r="Z282"/>
  <c r="R282"/>
  <c r="S282" s="1"/>
  <c r="O282"/>
  <c r="L282"/>
  <c r="M282" s="1"/>
  <c r="H282"/>
  <c r="I282" s="1"/>
  <c r="Z281"/>
  <c r="R281"/>
  <c r="S281" s="1"/>
  <c r="Y281" s="1"/>
  <c r="O281"/>
  <c r="L281"/>
  <c r="M281" s="1"/>
  <c r="H281"/>
  <c r="I281" s="1"/>
  <c r="Z280"/>
  <c r="R280"/>
  <c r="S280" s="1"/>
  <c r="T280" s="1"/>
  <c r="O280"/>
  <c r="L280"/>
  <c r="M280" s="1"/>
  <c r="H280"/>
  <c r="I280" s="1"/>
  <c r="R259"/>
  <c r="S259" s="1"/>
  <c r="O259"/>
  <c r="L259"/>
  <c r="M259" s="1"/>
  <c r="H259"/>
  <c r="I259" s="1"/>
  <c r="R258"/>
  <c r="S258"/>
  <c r="O258"/>
  <c r="L258"/>
  <c r="M258" s="1"/>
  <c r="H258"/>
  <c r="I258" s="1"/>
  <c r="Z257"/>
  <c r="W257"/>
  <c r="X257" s="1"/>
  <c r="R257"/>
  <c r="S257" s="1"/>
  <c r="O257"/>
  <c r="L257"/>
  <c r="M257" s="1"/>
  <c r="H257"/>
  <c r="I257" s="1"/>
  <c r="Z256"/>
  <c r="R256"/>
  <c r="S256" s="1"/>
  <c r="O256"/>
  <c r="L256"/>
  <c r="M256"/>
  <c r="N256" s="1"/>
  <c r="H256"/>
  <c r="I256" s="1"/>
  <c r="Z255"/>
  <c r="R255"/>
  <c r="S255" s="1"/>
  <c r="O255"/>
  <c r="L255"/>
  <c r="M255" s="1"/>
  <c r="H255"/>
  <c r="I255" s="1"/>
  <c r="Z254"/>
  <c r="R254"/>
  <c r="S254" s="1"/>
  <c r="O254"/>
  <c r="L254"/>
  <c r="M254" s="1"/>
  <c r="H254"/>
  <c r="I254" s="1"/>
  <c r="R253"/>
  <c r="S253" s="1"/>
  <c r="O253"/>
  <c r="L253"/>
  <c r="M253" s="1"/>
  <c r="H253"/>
  <c r="I253" s="1"/>
  <c r="R244"/>
  <c r="S244" s="1"/>
  <c r="O244"/>
  <c r="L244"/>
  <c r="M244" s="1"/>
  <c r="H244"/>
  <c r="I244" s="1"/>
  <c r="R243"/>
  <c r="S243"/>
  <c r="O243"/>
  <c r="L243"/>
  <c r="M243" s="1"/>
  <c r="H243"/>
  <c r="I243" s="1"/>
  <c r="Z242"/>
  <c r="W242"/>
  <c r="X242" s="1"/>
  <c r="R242"/>
  <c r="S242" s="1"/>
  <c r="T242" s="1"/>
  <c r="O242"/>
  <c r="L242"/>
  <c r="M242" s="1"/>
  <c r="H242"/>
  <c r="I242" s="1"/>
  <c r="Z241"/>
  <c r="R241"/>
  <c r="S241" s="1"/>
  <c r="O241"/>
  <c r="L241"/>
  <c r="M241" s="1"/>
  <c r="H241"/>
  <c r="I241" s="1"/>
  <c r="Z240"/>
  <c r="R240"/>
  <c r="S240" s="1"/>
  <c r="O240"/>
  <c r="L240"/>
  <c r="M240" s="1"/>
  <c r="H240"/>
  <c r="I240" s="1"/>
  <c r="Z239"/>
  <c r="R239"/>
  <c r="S239" s="1"/>
  <c r="O239"/>
  <c r="L239"/>
  <c r="M239" s="1"/>
  <c r="H239"/>
  <c r="I239" s="1"/>
  <c r="R238"/>
  <c r="S238" s="1"/>
  <c r="O238"/>
  <c r="L238"/>
  <c r="M238" s="1"/>
  <c r="H238"/>
  <c r="I238" s="1"/>
  <c r="R205"/>
  <c r="S205" s="1"/>
  <c r="O205"/>
  <c r="L205"/>
  <c r="M205" s="1"/>
  <c r="H205"/>
  <c r="I205" s="1"/>
  <c r="R204"/>
  <c r="S204" s="1"/>
  <c r="O204"/>
  <c r="L204"/>
  <c r="M204" s="1"/>
  <c r="H204"/>
  <c r="I204" s="1"/>
  <c r="Z203"/>
  <c r="W203"/>
  <c r="X203" s="1"/>
  <c r="R203"/>
  <c r="S203"/>
  <c r="T203" s="1"/>
  <c r="O203"/>
  <c r="L203"/>
  <c r="M203" s="1"/>
  <c r="H203"/>
  <c r="I203"/>
  <c r="R202"/>
  <c r="S202" s="1"/>
  <c r="O202"/>
  <c r="L202"/>
  <c r="M202" s="1"/>
  <c r="H202"/>
  <c r="I202" s="1"/>
  <c r="Z201"/>
  <c r="R201"/>
  <c r="S201" s="1"/>
  <c r="O201"/>
  <c r="L201"/>
  <c r="M201" s="1"/>
  <c r="H201"/>
  <c r="I201" s="1"/>
  <c r="Z200"/>
  <c r="R200"/>
  <c r="S200" s="1"/>
  <c r="O200"/>
  <c r="L200"/>
  <c r="M200"/>
  <c r="H200"/>
  <c r="I200" s="1"/>
  <c r="R199"/>
  <c r="S199" s="1"/>
  <c r="O199"/>
  <c r="L199"/>
  <c r="M199" s="1"/>
  <c r="H199"/>
  <c r="I199" s="1"/>
  <c r="R177"/>
  <c r="S177" s="1"/>
  <c r="O177"/>
  <c r="L177"/>
  <c r="M177" s="1"/>
  <c r="N177" s="1"/>
  <c r="H177"/>
  <c r="I177" s="1"/>
  <c r="R176"/>
  <c r="S176" s="1"/>
  <c r="O176"/>
  <c r="L176"/>
  <c r="M176" s="1"/>
  <c r="H176"/>
  <c r="I176" s="1"/>
  <c r="Z175"/>
  <c r="W175"/>
  <c r="X175" s="1"/>
  <c r="R175"/>
  <c r="S175" s="1"/>
  <c r="O175"/>
  <c r="L175"/>
  <c r="M175" s="1"/>
  <c r="H175"/>
  <c r="I175" s="1"/>
  <c r="R174"/>
  <c r="S174" s="1"/>
  <c r="O174"/>
  <c r="L174"/>
  <c r="M174" s="1"/>
  <c r="H174"/>
  <c r="I174" s="1"/>
  <c r="Z173"/>
  <c r="R173"/>
  <c r="S173" s="1"/>
  <c r="L173"/>
  <c r="M173" s="1"/>
  <c r="O173"/>
  <c r="H173"/>
  <c r="I173" s="1"/>
  <c r="Z172"/>
  <c r="R172"/>
  <c r="S172" s="1"/>
  <c r="O172"/>
  <c r="L172"/>
  <c r="M172" s="1"/>
  <c r="H172"/>
  <c r="I172"/>
  <c r="R171"/>
  <c r="S171"/>
  <c r="O171"/>
  <c r="L171"/>
  <c r="M171" s="1"/>
  <c r="H171"/>
  <c r="I171" s="1"/>
  <c r="R162"/>
  <c r="S162" s="1"/>
  <c r="O162"/>
  <c r="L162"/>
  <c r="M162" s="1"/>
  <c r="H162"/>
  <c r="I162" s="1"/>
  <c r="R161"/>
  <c r="S161" s="1"/>
  <c r="O161"/>
  <c r="L161"/>
  <c r="M161" s="1"/>
  <c r="H161"/>
  <c r="I161"/>
  <c r="Z160"/>
  <c r="W160"/>
  <c r="X160" s="1"/>
  <c r="R160"/>
  <c r="S160"/>
  <c r="O160"/>
  <c r="L160"/>
  <c r="M160" s="1"/>
  <c r="H160"/>
  <c r="I160" s="1"/>
  <c r="R159"/>
  <c r="S159" s="1"/>
  <c r="O159"/>
  <c r="L159"/>
  <c r="M159" s="1"/>
  <c r="H159"/>
  <c r="I159"/>
  <c r="Z158"/>
  <c r="R158"/>
  <c r="S158" s="1"/>
  <c r="O158"/>
  <c r="L158"/>
  <c r="M158" s="1"/>
  <c r="H158"/>
  <c r="I158" s="1"/>
  <c r="Z157"/>
  <c r="R157"/>
  <c r="S157" s="1"/>
  <c r="O157"/>
  <c r="L157"/>
  <c r="M157" s="1"/>
  <c r="H157"/>
  <c r="I157" s="1"/>
  <c r="W156"/>
  <c r="X156" s="1"/>
  <c r="Y156" s="1"/>
  <c r="R156"/>
  <c r="S156"/>
  <c r="O156"/>
  <c r="L156"/>
  <c r="M156" s="1"/>
  <c r="T156" s="1"/>
  <c r="H156"/>
  <c r="I156" s="1"/>
  <c r="H403"/>
  <c r="I403" s="1"/>
  <c r="H404"/>
  <c r="I404" s="1"/>
  <c r="H405"/>
  <c r="I405" s="1"/>
  <c r="H406"/>
  <c r="I406" s="1"/>
  <c r="R74"/>
  <c r="S74"/>
  <c r="O74"/>
  <c r="L74"/>
  <c r="M74" s="1"/>
  <c r="H74"/>
  <c r="I74"/>
  <c r="R73"/>
  <c r="S73" s="1"/>
  <c r="O73"/>
  <c r="L73"/>
  <c r="M73"/>
  <c r="H73"/>
  <c r="I73" s="1"/>
  <c r="R72"/>
  <c r="S72" s="1"/>
  <c r="O72"/>
  <c r="L72"/>
  <c r="M72" s="1"/>
  <c r="H72"/>
  <c r="I72" s="1"/>
  <c r="Z71"/>
  <c r="W71"/>
  <c r="X71" s="1"/>
  <c r="Y71" s="1"/>
  <c r="R71"/>
  <c r="S71" s="1"/>
  <c r="O71"/>
  <c r="L71"/>
  <c r="M71" s="1"/>
  <c r="H71"/>
  <c r="I71" s="1"/>
  <c r="Z70"/>
  <c r="R70"/>
  <c r="S70" s="1"/>
  <c r="O70"/>
  <c r="L70"/>
  <c r="M70" s="1"/>
  <c r="H70"/>
  <c r="I70" s="1"/>
  <c r="Z69"/>
  <c r="R69"/>
  <c r="S69" s="1"/>
  <c r="O69"/>
  <c r="L69"/>
  <c r="M69" s="1"/>
  <c r="H69"/>
  <c r="I69" s="1"/>
  <c r="Z68"/>
  <c r="W68"/>
  <c r="X68" s="1"/>
  <c r="R68"/>
  <c r="S68" s="1"/>
  <c r="O68"/>
  <c r="L68"/>
  <c r="M68" s="1"/>
  <c r="H68"/>
  <c r="I68" s="1"/>
  <c r="R67"/>
  <c r="S67" s="1"/>
  <c r="O67"/>
  <c r="L67"/>
  <c r="M67" s="1"/>
  <c r="H67"/>
  <c r="I67" s="1"/>
  <c r="R66"/>
  <c r="S66" s="1"/>
  <c r="O66"/>
  <c r="L66"/>
  <c r="M66" s="1"/>
  <c r="H66"/>
  <c r="I66" s="1"/>
  <c r="R26" i="8"/>
  <c r="S26"/>
  <c r="R27"/>
  <c r="S27" s="1"/>
  <c r="T27" s="1"/>
  <c r="R28"/>
  <c r="S28"/>
  <c r="R29"/>
  <c r="S29" s="1"/>
  <c r="T29" s="1"/>
  <c r="R25"/>
  <c r="S25"/>
  <c r="R24"/>
  <c r="S24" s="1"/>
  <c r="R23"/>
  <c r="S23"/>
  <c r="R295" i="1"/>
  <c r="S295" s="1"/>
  <c r="R296"/>
  <c r="S296" s="1"/>
  <c r="R297"/>
  <c r="S297" s="1"/>
  <c r="T297" s="1"/>
  <c r="R298"/>
  <c r="S298" s="1"/>
  <c r="R299"/>
  <c r="S299" s="1"/>
  <c r="R300"/>
  <c r="S300" s="1"/>
  <c r="R294"/>
  <c r="S294" s="1"/>
  <c r="L295"/>
  <c r="M295" s="1"/>
  <c r="L296"/>
  <c r="M296" s="1"/>
  <c r="L297"/>
  <c r="M297" s="1"/>
  <c r="L298"/>
  <c r="M298" s="1"/>
  <c r="L299"/>
  <c r="M299" s="1"/>
  <c r="L300"/>
  <c r="M300" s="1"/>
  <c r="L294"/>
  <c r="M294" s="1"/>
  <c r="R340"/>
  <c r="S340" s="1"/>
  <c r="R341"/>
  <c r="S341" s="1"/>
  <c r="T341" s="1"/>
  <c r="R342"/>
  <c r="S342" s="1"/>
  <c r="R343"/>
  <c r="S343" s="1"/>
  <c r="R344"/>
  <c r="S344" s="1"/>
  <c r="R345"/>
  <c r="S345" s="1"/>
  <c r="R346"/>
  <c r="S346" s="1"/>
  <c r="T346" s="1"/>
  <c r="R347"/>
  <c r="S347" s="1"/>
  <c r="R339"/>
  <c r="S339" s="1"/>
  <c r="L343"/>
  <c r="M343" s="1"/>
  <c r="L340"/>
  <c r="M340" s="1"/>
  <c r="L341"/>
  <c r="M341" s="1"/>
  <c r="L342"/>
  <c r="M342" s="1"/>
  <c r="L344"/>
  <c r="M344" s="1"/>
  <c r="L345"/>
  <c r="M345" s="1"/>
  <c r="L346"/>
  <c r="M346" s="1"/>
  <c r="L347"/>
  <c r="M347" s="1"/>
  <c r="L339"/>
  <c r="M339" s="1"/>
  <c r="R356"/>
  <c r="S356" s="1"/>
  <c r="R357"/>
  <c r="S357" s="1"/>
  <c r="R358"/>
  <c r="S358" s="1"/>
  <c r="T358" s="1"/>
  <c r="R359"/>
  <c r="S359" s="1"/>
  <c r="R360"/>
  <c r="S360" s="1"/>
  <c r="R361"/>
  <c r="S361" s="1"/>
  <c r="R355"/>
  <c r="S355" s="1"/>
  <c r="T355" s="1"/>
  <c r="L356"/>
  <c r="M356" s="1"/>
  <c r="L357"/>
  <c r="M357" s="1"/>
  <c r="L358"/>
  <c r="M358" s="1"/>
  <c r="L359"/>
  <c r="M359" s="1"/>
  <c r="L360"/>
  <c r="M360" s="1"/>
  <c r="L361"/>
  <c r="M361" s="1"/>
  <c r="T361" s="1"/>
  <c r="L355"/>
  <c r="M355" s="1"/>
  <c r="R372"/>
  <c r="S372" s="1"/>
  <c r="T372" s="1"/>
  <c r="R373"/>
  <c r="S373" s="1"/>
  <c r="R374"/>
  <c r="S374" s="1"/>
  <c r="R375"/>
  <c r="S375" s="1"/>
  <c r="R376"/>
  <c r="S376" s="1"/>
  <c r="T376" s="1"/>
  <c r="R377"/>
  <c r="S377" s="1"/>
  <c r="R371"/>
  <c r="S371" s="1"/>
  <c r="L372"/>
  <c r="M372" s="1"/>
  <c r="L373"/>
  <c r="M373" s="1"/>
  <c r="L374"/>
  <c r="M374" s="1"/>
  <c r="L375"/>
  <c r="M375" s="1"/>
  <c r="L376"/>
  <c r="M376" s="1"/>
  <c r="L377"/>
  <c r="M377" s="1"/>
  <c r="L371"/>
  <c r="M371" s="1"/>
  <c r="R386"/>
  <c r="S386" s="1"/>
  <c r="R387"/>
  <c r="S387" s="1"/>
  <c r="R388"/>
  <c r="S388" s="1"/>
  <c r="Y388" s="1"/>
  <c r="R389"/>
  <c r="S389" s="1"/>
  <c r="R390"/>
  <c r="S390" s="1"/>
  <c r="R391"/>
  <c r="S391" s="1"/>
  <c r="R385"/>
  <c r="S385" s="1"/>
  <c r="L386"/>
  <c r="M386" s="1"/>
  <c r="L387"/>
  <c r="M387" s="1"/>
  <c r="L388"/>
  <c r="M388" s="1"/>
  <c r="L389"/>
  <c r="M389" s="1"/>
  <c r="L390"/>
  <c r="M390" s="1"/>
  <c r="L391"/>
  <c r="M391" s="1"/>
  <c r="L385"/>
  <c r="M385" s="1"/>
  <c r="R403"/>
  <c r="S403" s="1"/>
  <c r="R404"/>
  <c r="S404" s="1"/>
  <c r="R405"/>
  <c r="S405" s="1"/>
  <c r="R406"/>
  <c r="S406" s="1"/>
  <c r="R402"/>
  <c r="S402" s="1"/>
  <c r="L403"/>
  <c r="M403" s="1"/>
  <c r="L404"/>
  <c r="M404" s="1"/>
  <c r="L405"/>
  <c r="M405" s="1"/>
  <c r="L406"/>
  <c r="M406" s="1"/>
  <c r="L402"/>
  <c r="M402" s="1"/>
  <c r="R214"/>
  <c r="S214" s="1"/>
  <c r="R215"/>
  <c r="S215" s="1"/>
  <c r="T215" s="1"/>
  <c r="R216"/>
  <c r="S216" s="1"/>
  <c r="T216" s="1"/>
  <c r="R217"/>
  <c r="S217" s="1"/>
  <c r="R213"/>
  <c r="S213" s="1"/>
  <c r="L214"/>
  <c r="M214" s="1"/>
  <c r="L215"/>
  <c r="M215"/>
  <c r="L216"/>
  <c r="M216" s="1"/>
  <c r="L217"/>
  <c r="M217" s="1"/>
  <c r="T217" s="1"/>
  <c r="L213"/>
  <c r="M213" s="1"/>
  <c r="R184"/>
  <c r="S184" s="1"/>
  <c r="R185"/>
  <c r="S185" s="1"/>
  <c r="R186"/>
  <c r="S186" s="1"/>
  <c r="R187"/>
  <c r="S187" s="1"/>
  <c r="R188"/>
  <c r="S188" s="1"/>
  <c r="R189"/>
  <c r="S189" s="1"/>
  <c r="R183"/>
  <c r="S183" s="1"/>
  <c r="L184"/>
  <c r="M184" s="1"/>
  <c r="L185"/>
  <c r="M185" s="1"/>
  <c r="L186"/>
  <c r="M186" s="1"/>
  <c r="L187"/>
  <c r="M187" s="1"/>
  <c r="L188"/>
  <c r="M188" s="1"/>
  <c r="L189"/>
  <c r="M189"/>
  <c r="L183"/>
  <c r="M183" s="1"/>
  <c r="R145"/>
  <c r="S145" s="1"/>
  <c r="R146"/>
  <c r="S146" s="1"/>
  <c r="R147"/>
  <c r="S147" s="1"/>
  <c r="R148"/>
  <c r="S148" s="1"/>
  <c r="R149"/>
  <c r="S149" s="1"/>
  <c r="R150"/>
  <c r="S150" s="1"/>
  <c r="R144"/>
  <c r="S144" s="1"/>
  <c r="L145"/>
  <c r="M145" s="1"/>
  <c r="L146"/>
  <c r="M146" s="1"/>
  <c r="L147"/>
  <c r="M147" s="1"/>
  <c r="N147" s="1"/>
  <c r="L148"/>
  <c r="M148" s="1"/>
  <c r="L149"/>
  <c r="M149" s="1"/>
  <c r="L150"/>
  <c r="M150" s="1"/>
  <c r="L144"/>
  <c r="M144" s="1"/>
  <c r="R131"/>
  <c r="S131"/>
  <c r="R132"/>
  <c r="S132" s="1"/>
  <c r="R133"/>
  <c r="S133" s="1"/>
  <c r="R134"/>
  <c r="S134" s="1"/>
  <c r="R130"/>
  <c r="S130" s="1"/>
  <c r="T130" s="1"/>
  <c r="L131"/>
  <c r="M131" s="1"/>
  <c r="L132"/>
  <c r="M132" s="1"/>
  <c r="L133"/>
  <c r="M133" s="1"/>
  <c r="L134"/>
  <c r="M134" s="1"/>
  <c r="L130"/>
  <c r="M130" s="1"/>
  <c r="R101"/>
  <c r="S101" s="1"/>
  <c r="R102"/>
  <c r="S102" s="1"/>
  <c r="R103"/>
  <c r="S103" s="1"/>
  <c r="R104"/>
  <c r="S104" s="1"/>
  <c r="R105"/>
  <c r="S105" s="1"/>
  <c r="R106"/>
  <c r="S106" s="1"/>
  <c r="R100"/>
  <c r="S100"/>
  <c r="L101"/>
  <c r="M101" s="1"/>
  <c r="L102"/>
  <c r="M102" s="1"/>
  <c r="L103"/>
  <c r="M103" s="1"/>
  <c r="L104"/>
  <c r="M104" s="1"/>
  <c r="L105"/>
  <c r="M105" s="1"/>
  <c r="L106"/>
  <c r="M106" s="1"/>
  <c r="L100"/>
  <c r="M100" s="1"/>
  <c r="R89"/>
  <c r="S89" s="1"/>
  <c r="R90"/>
  <c r="S90" s="1"/>
  <c r="R91"/>
  <c r="S91" s="1"/>
  <c r="R92"/>
  <c r="S92" s="1"/>
  <c r="R93"/>
  <c r="S93" s="1"/>
  <c r="R94"/>
  <c r="S94" s="1"/>
  <c r="R88"/>
  <c r="S88" s="1"/>
  <c r="L89"/>
  <c r="M89" s="1"/>
  <c r="L90"/>
  <c r="M90"/>
  <c r="L91"/>
  <c r="M91" s="1"/>
  <c r="L92"/>
  <c r="M92" s="1"/>
  <c r="L93"/>
  <c r="M93" s="1"/>
  <c r="L94"/>
  <c r="M94" s="1"/>
  <c r="L88"/>
  <c r="M88" s="1"/>
  <c r="R30"/>
  <c r="S30" s="1"/>
  <c r="R31"/>
  <c r="S31" s="1"/>
  <c r="R32"/>
  <c r="S32" s="1"/>
  <c r="R33"/>
  <c r="S33" s="1"/>
  <c r="R34"/>
  <c r="S34" s="1"/>
  <c r="T34" s="1"/>
  <c r="R35"/>
  <c r="S35" s="1"/>
  <c r="R36"/>
  <c r="S36" s="1"/>
  <c r="R37"/>
  <c r="S37" s="1"/>
  <c r="R29"/>
  <c r="S29" s="1"/>
  <c r="L33"/>
  <c r="M33" s="1"/>
  <c r="L30"/>
  <c r="M30"/>
  <c r="L31"/>
  <c r="M31" s="1"/>
  <c r="N31" s="1"/>
  <c r="L32"/>
  <c r="M32" s="1"/>
  <c r="L34"/>
  <c r="M34" s="1"/>
  <c r="L35"/>
  <c r="M35" s="1"/>
  <c r="L36"/>
  <c r="M36" s="1"/>
  <c r="L37"/>
  <c r="M37" s="1"/>
  <c r="L29"/>
  <c r="M29" s="1"/>
  <c r="R12"/>
  <c r="S12" s="1"/>
  <c r="R13"/>
  <c r="S13" s="1"/>
  <c r="R14"/>
  <c r="S14" s="1"/>
  <c r="R15"/>
  <c r="S15" s="1"/>
  <c r="R16"/>
  <c r="S16" s="1"/>
  <c r="R17"/>
  <c r="S17" s="1"/>
  <c r="R18"/>
  <c r="S18" s="1"/>
  <c r="R19"/>
  <c r="S19" s="1"/>
  <c r="R11"/>
  <c r="S11"/>
  <c r="L15"/>
  <c r="M15" s="1"/>
  <c r="L12"/>
  <c r="M12" s="1"/>
  <c r="L13"/>
  <c r="M13" s="1"/>
  <c r="L14"/>
  <c r="M14" s="1"/>
  <c r="L16"/>
  <c r="M16" s="1"/>
  <c r="L17"/>
  <c r="M17" s="1"/>
  <c r="L18"/>
  <c r="M18" s="1"/>
  <c r="L19"/>
  <c r="M19" s="1"/>
  <c r="L11"/>
  <c r="M11" s="1"/>
  <c r="R13" i="8"/>
  <c r="S13"/>
  <c r="R14"/>
  <c r="S14" s="1"/>
  <c r="R15"/>
  <c r="S15"/>
  <c r="T15" s="1"/>
  <c r="R16"/>
  <c r="S16" s="1"/>
  <c r="T16" s="1"/>
  <c r="R12"/>
  <c r="S12" s="1"/>
  <c r="L13"/>
  <c r="M13"/>
  <c r="N13" s="1"/>
  <c r="L14"/>
  <c r="M14"/>
  <c r="L15"/>
  <c r="M15"/>
  <c r="N15" s="1"/>
  <c r="L16"/>
  <c r="M16"/>
  <c r="L12"/>
  <c r="M12"/>
  <c r="T12" s="1"/>
  <c r="L11"/>
  <c r="M11"/>
  <c r="L10"/>
  <c r="M10"/>
  <c r="L26"/>
  <c r="M26"/>
  <c r="L27"/>
  <c r="M27" s="1"/>
  <c r="L28"/>
  <c r="M28"/>
  <c r="T28" s="1"/>
  <c r="L29"/>
  <c r="M29" s="1"/>
  <c r="L25"/>
  <c r="M25"/>
  <c r="L24"/>
  <c r="M24" s="1"/>
  <c r="L23"/>
  <c r="M23"/>
  <c r="L46"/>
  <c r="M46" s="1"/>
  <c r="L45"/>
  <c r="M45"/>
  <c r="R56"/>
  <c r="S56" s="1"/>
  <c r="R55"/>
  <c r="S55"/>
  <c r="T55" s="1"/>
  <c r="R54"/>
  <c r="S54" s="1"/>
  <c r="R53"/>
  <c r="S53"/>
  <c r="L56"/>
  <c r="M56" s="1"/>
  <c r="N56" s="1"/>
  <c r="L55"/>
  <c r="M55"/>
  <c r="L54"/>
  <c r="M54" s="1"/>
  <c r="L53"/>
  <c r="M53"/>
  <c r="R84"/>
  <c r="S84" s="1"/>
  <c r="R83"/>
  <c r="S83"/>
  <c r="T83" s="1"/>
  <c r="R82"/>
  <c r="S82" s="1"/>
  <c r="R81"/>
  <c r="S81"/>
  <c r="L84"/>
  <c r="M84" s="1"/>
  <c r="L83"/>
  <c r="M83"/>
  <c r="L82"/>
  <c r="M82" s="1"/>
  <c r="M85" s="1"/>
  <c r="L81"/>
  <c r="M81"/>
  <c r="R94"/>
  <c r="S94" s="1"/>
  <c r="R93"/>
  <c r="S93"/>
  <c r="T93" s="1"/>
  <c r="R92"/>
  <c r="S92" s="1"/>
  <c r="R91"/>
  <c r="S91"/>
  <c r="L94"/>
  <c r="M94" s="1"/>
  <c r="L93"/>
  <c r="M93"/>
  <c r="L92"/>
  <c r="M92" s="1"/>
  <c r="M95" s="1"/>
  <c r="L91"/>
  <c r="M91"/>
  <c r="R104"/>
  <c r="S104" s="1"/>
  <c r="R103"/>
  <c r="S103"/>
  <c r="R102"/>
  <c r="S102" s="1"/>
  <c r="R101"/>
  <c r="S101"/>
  <c r="Y101" s="1"/>
  <c r="L104"/>
  <c r="M104" s="1"/>
  <c r="L103"/>
  <c r="M103"/>
  <c r="L102"/>
  <c r="M102" s="1"/>
  <c r="L101"/>
  <c r="M101"/>
  <c r="T104"/>
  <c r="S95"/>
  <c r="T56"/>
  <c r="T26"/>
  <c r="T84"/>
  <c r="T103"/>
  <c r="T94"/>
  <c r="T91"/>
  <c r="T23"/>
  <c r="R325" i="1"/>
  <c r="S325" s="1"/>
  <c r="R312"/>
  <c r="S312" s="1"/>
  <c r="R266"/>
  <c r="S266" s="1"/>
  <c r="R227"/>
  <c r="S227" s="1"/>
  <c r="O391"/>
  <c r="H391"/>
  <c r="I391" s="1"/>
  <c r="O390"/>
  <c r="H390"/>
  <c r="I390" s="1"/>
  <c r="Z389"/>
  <c r="W389"/>
  <c r="X389" s="1"/>
  <c r="O389"/>
  <c r="H389"/>
  <c r="I389" s="1"/>
  <c r="W388"/>
  <c r="X388" s="1"/>
  <c r="O388"/>
  <c r="H388"/>
  <c r="I388" s="1"/>
  <c r="Z387"/>
  <c r="X387"/>
  <c r="Y387" s="1"/>
  <c r="O387"/>
  <c r="H387"/>
  <c r="I387" s="1"/>
  <c r="Z386"/>
  <c r="O386"/>
  <c r="H386"/>
  <c r="I386" s="1"/>
  <c r="N386" s="1"/>
  <c r="W385"/>
  <c r="X385" s="1"/>
  <c r="O385"/>
  <c r="H385"/>
  <c r="I385" s="1"/>
  <c r="Z327"/>
  <c r="W327"/>
  <c r="X327" s="1"/>
  <c r="R327"/>
  <c r="S327" s="1"/>
  <c r="O327"/>
  <c r="L327"/>
  <c r="M327" s="1"/>
  <c r="H327"/>
  <c r="I327" s="1"/>
  <c r="Z326"/>
  <c r="W326"/>
  <c r="X326" s="1"/>
  <c r="R326"/>
  <c r="S326" s="1"/>
  <c r="O326"/>
  <c r="L326"/>
  <c r="M326" s="1"/>
  <c r="H326"/>
  <c r="I326" s="1"/>
  <c r="Z325"/>
  <c r="X325"/>
  <c r="L325"/>
  <c r="M325"/>
  <c r="H325"/>
  <c r="I325" s="1"/>
  <c r="W324"/>
  <c r="X324" s="1"/>
  <c r="R324"/>
  <c r="S324" s="1"/>
  <c r="O324"/>
  <c r="L324"/>
  <c r="M324" s="1"/>
  <c r="H324"/>
  <c r="I324" s="1"/>
  <c r="O325"/>
  <c r="O406"/>
  <c r="O405"/>
  <c r="Z404"/>
  <c r="W404"/>
  <c r="X404" s="1"/>
  <c r="O404"/>
  <c r="Z403"/>
  <c r="W403"/>
  <c r="X403" s="1"/>
  <c r="O403"/>
  <c r="Z402"/>
  <c r="O402"/>
  <c r="H402"/>
  <c r="I402" s="1"/>
  <c r="O377"/>
  <c r="H377"/>
  <c r="I377" s="1"/>
  <c r="O376"/>
  <c r="H376"/>
  <c r="I376" s="1"/>
  <c r="Z375"/>
  <c r="W375"/>
  <c r="X375"/>
  <c r="O375"/>
  <c r="H375"/>
  <c r="I375" s="1"/>
  <c r="O374"/>
  <c r="H374"/>
  <c r="I374" s="1"/>
  <c r="Z373"/>
  <c r="W373"/>
  <c r="X373" s="1"/>
  <c r="O373"/>
  <c r="H373"/>
  <c r="I373" s="1"/>
  <c r="Z372"/>
  <c r="H372"/>
  <c r="I372" s="1"/>
  <c r="Z371"/>
  <c r="O371"/>
  <c r="H371"/>
  <c r="I371" s="1"/>
  <c r="O361"/>
  <c r="H361"/>
  <c r="I361" s="1"/>
  <c r="O360"/>
  <c r="H360"/>
  <c r="I360" s="1"/>
  <c r="N360" s="1"/>
  <c r="Z359"/>
  <c r="W359"/>
  <c r="X359" s="1"/>
  <c r="O359"/>
  <c r="H359"/>
  <c r="I359" s="1"/>
  <c r="O358"/>
  <c r="H358"/>
  <c r="I358" s="1"/>
  <c r="Z357"/>
  <c r="W357"/>
  <c r="X357" s="1"/>
  <c r="Y357" s="1"/>
  <c r="O357"/>
  <c r="H357"/>
  <c r="I357" s="1"/>
  <c r="Z356"/>
  <c r="H356"/>
  <c r="I356" s="1"/>
  <c r="O355"/>
  <c r="H355"/>
  <c r="I355" s="1"/>
  <c r="O347"/>
  <c r="H347"/>
  <c r="I347" s="1"/>
  <c r="O346"/>
  <c r="H346"/>
  <c r="I346" s="1"/>
  <c r="O345"/>
  <c r="H345"/>
  <c r="I345" s="1"/>
  <c r="Z344"/>
  <c r="W344"/>
  <c r="X344"/>
  <c r="O344"/>
  <c r="H344"/>
  <c r="I344" s="1"/>
  <c r="Z343"/>
  <c r="X343"/>
  <c r="Y343" s="1"/>
  <c r="O343"/>
  <c r="H343"/>
  <c r="I343" s="1"/>
  <c r="X342"/>
  <c r="O342"/>
  <c r="H342"/>
  <c r="I342" s="1"/>
  <c r="Z341"/>
  <c r="W341"/>
  <c r="X341" s="1"/>
  <c r="Y341" s="1"/>
  <c r="O341"/>
  <c r="H341"/>
  <c r="I341" s="1"/>
  <c r="Z340"/>
  <c r="O340"/>
  <c r="H340"/>
  <c r="I340" s="1"/>
  <c r="O339"/>
  <c r="H339"/>
  <c r="I339" s="1"/>
  <c r="R316"/>
  <c r="S316" s="1"/>
  <c r="O316"/>
  <c r="L316"/>
  <c r="M316" s="1"/>
  <c r="H316"/>
  <c r="I316" s="1"/>
  <c r="R315"/>
  <c r="S315" s="1"/>
  <c r="O315"/>
  <c r="L315"/>
  <c r="M315" s="1"/>
  <c r="H315"/>
  <c r="I315" s="1"/>
  <c r="Z314"/>
  <c r="W314"/>
  <c r="X314" s="1"/>
  <c r="R314"/>
  <c r="S314" s="1"/>
  <c r="O314"/>
  <c r="L314"/>
  <c r="M314" s="1"/>
  <c r="N314" s="1"/>
  <c r="H314"/>
  <c r="I314" s="1"/>
  <c r="Z313"/>
  <c r="R313"/>
  <c r="S313" s="1"/>
  <c r="O313"/>
  <c r="L313"/>
  <c r="M313" s="1"/>
  <c r="H313"/>
  <c r="I313" s="1"/>
  <c r="Z312"/>
  <c r="O312"/>
  <c r="H312"/>
  <c r="I312" s="1"/>
  <c r="R311"/>
  <c r="S311" s="1"/>
  <c r="O311"/>
  <c r="L311"/>
  <c r="M311" s="1"/>
  <c r="N311" s="1"/>
  <c r="H311"/>
  <c r="I311" s="1"/>
  <c r="O372"/>
  <c r="O356"/>
  <c r="L312"/>
  <c r="M312" s="1"/>
  <c r="R69" i="8"/>
  <c r="S69"/>
  <c r="L69"/>
  <c r="M69"/>
  <c r="H69"/>
  <c r="I69"/>
  <c r="R68"/>
  <c r="S68"/>
  <c r="T68" s="1"/>
  <c r="L68"/>
  <c r="M68"/>
  <c r="H68"/>
  <c r="I68"/>
  <c r="N68" s="1"/>
  <c r="Z67"/>
  <c r="W67"/>
  <c r="X67"/>
  <c r="R67"/>
  <c r="S67" s="1"/>
  <c r="T67" s="1"/>
  <c r="L67"/>
  <c r="M67"/>
  <c r="H67"/>
  <c r="I67" s="1"/>
  <c r="W66"/>
  <c r="X66" s="1"/>
  <c r="Y66" s="1"/>
  <c r="R66"/>
  <c r="S66"/>
  <c r="L66"/>
  <c r="M66" s="1"/>
  <c r="H66"/>
  <c r="I66"/>
  <c r="Z65"/>
  <c r="W65"/>
  <c r="X65" s="1"/>
  <c r="Y65" s="1"/>
  <c r="R65"/>
  <c r="S65"/>
  <c r="T65" s="1"/>
  <c r="L65"/>
  <c r="M65" s="1"/>
  <c r="O65" s="1"/>
  <c r="H65"/>
  <c r="I65"/>
  <c r="Z64"/>
  <c r="W64"/>
  <c r="X64"/>
  <c r="R64"/>
  <c r="S64"/>
  <c r="L64"/>
  <c r="M64"/>
  <c r="H64"/>
  <c r="I64"/>
  <c r="N64" s="1"/>
  <c r="Z63"/>
  <c r="W63"/>
  <c r="X63"/>
  <c r="R63"/>
  <c r="S63" s="1"/>
  <c r="L63"/>
  <c r="M63"/>
  <c r="O63" s="1"/>
  <c r="H63"/>
  <c r="I63" s="1"/>
  <c r="T64"/>
  <c r="T63"/>
  <c r="N63"/>
  <c r="O64"/>
  <c r="N65"/>
  <c r="Y64"/>
  <c r="N67"/>
  <c r="O300" i="1"/>
  <c r="H300"/>
  <c r="I300" s="1"/>
  <c r="O299"/>
  <c r="H299"/>
  <c r="I299" s="1"/>
  <c r="Z298"/>
  <c r="W298"/>
  <c r="X298" s="1"/>
  <c r="Y298" s="1"/>
  <c r="O298"/>
  <c r="H298"/>
  <c r="I298"/>
  <c r="W297"/>
  <c r="X297" s="1"/>
  <c r="O297"/>
  <c r="H297"/>
  <c r="I297" s="1"/>
  <c r="Z296"/>
  <c r="W296"/>
  <c r="X296" s="1"/>
  <c r="Y296" s="1"/>
  <c r="O296"/>
  <c r="H296"/>
  <c r="I296"/>
  <c r="Z295"/>
  <c r="X295"/>
  <c r="H295"/>
  <c r="I295"/>
  <c r="W294"/>
  <c r="X294" s="1"/>
  <c r="O294"/>
  <c r="H294"/>
  <c r="I294" s="1"/>
  <c r="R271"/>
  <c r="S271" s="1"/>
  <c r="O271"/>
  <c r="L271"/>
  <c r="M271" s="1"/>
  <c r="H271"/>
  <c r="I271" s="1"/>
  <c r="R270"/>
  <c r="S270" s="1"/>
  <c r="O270"/>
  <c r="L270"/>
  <c r="M270" s="1"/>
  <c r="H270"/>
  <c r="I270" s="1"/>
  <c r="W269"/>
  <c r="X269"/>
  <c r="Y269" s="1"/>
  <c r="Z269"/>
  <c r="O269"/>
  <c r="L269"/>
  <c r="M269"/>
  <c r="H269"/>
  <c r="I269" s="1"/>
  <c r="R268"/>
  <c r="S268" s="1"/>
  <c r="O268"/>
  <c r="L268"/>
  <c r="M268" s="1"/>
  <c r="H268"/>
  <c r="I268" s="1"/>
  <c r="Z267"/>
  <c r="X267"/>
  <c r="R267"/>
  <c r="S267" s="1"/>
  <c r="O267"/>
  <c r="L267"/>
  <c r="M267" s="1"/>
  <c r="N267" s="1"/>
  <c r="H267"/>
  <c r="I267" s="1"/>
  <c r="X266"/>
  <c r="H266"/>
  <c r="I266" s="1"/>
  <c r="Z265"/>
  <c r="R265"/>
  <c r="S265" s="1"/>
  <c r="O265"/>
  <c r="L265"/>
  <c r="M265" s="1"/>
  <c r="H265"/>
  <c r="I265" s="1"/>
  <c r="R232"/>
  <c r="S232" s="1"/>
  <c r="O232"/>
  <c r="L232"/>
  <c r="M232" s="1"/>
  <c r="H232"/>
  <c r="I232" s="1"/>
  <c r="R231"/>
  <c r="S231" s="1"/>
  <c r="O231"/>
  <c r="L231"/>
  <c r="M231" s="1"/>
  <c r="H231"/>
  <c r="I231" s="1"/>
  <c r="W230"/>
  <c r="X230" s="1"/>
  <c r="R230"/>
  <c r="S230" s="1"/>
  <c r="O230"/>
  <c r="L230"/>
  <c r="M230" s="1"/>
  <c r="H230"/>
  <c r="I230" s="1"/>
  <c r="R229"/>
  <c r="S229"/>
  <c r="O229"/>
  <c r="L229"/>
  <c r="M229" s="1"/>
  <c r="H229"/>
  <c r="I229"/>
  <c r="Z228"/>
  <c r="W228"/>
  <c r="X228" s="1"/>
  <c r="R228"/>
  <c r="S228" s="1"/>
  <c r="O228"/>
  <c r="L228"/>
  <c r="M228" s="1"/>
  <c r="H228"/>
  <c r="I228" s="1"/>
  <c r="H227"/>
  <c r="I227" s="1"/>
  <c r="Z226"/>
  <c r="R226"/>
  <c r="S226" s="1"/>
  <c r="O226"/>
  <c r="L226"/>
  <c r="M226" s="1"/>
  <c r="H226"/>
  <c r="I226" s="1"/>
  <c r="W217"/>
  <c r="X217" s="1"/>
  <c r="Y217" s="1"/>
  <c r="Z217"/>
  <c r="O217"/>
  <c r="H217"/>
  <c r="I217" s="1"/>
  <c r="O216"/>
  <c r="H216"/>
  <c r="I216" s="1"/>
  <c r="N216" s="1"/>
  <c r="Z215"/>
  <c r="O215"/>
  <c r="H215"/>
  <c r="I215" s="1"/>
  <c r="H214"/>
  <c r="I214" s="1"/>
  <c r="Z213"/>
  <c r="O213"/>
  <c r="H213"/>
  <c r="I213" s="1"/>
  <c r="O189"/>
  <c r="H189"/>
  <c r="I189"/>
  <c r="O188"/>
  <c r="H188"/>
  <c r="I188" s="1"/>
  <c r="W187"/>
  <c r="X187" s="1"/>
  <c r="O187"/>
  <c r="H187"/>
  <c r="I187" s="1"/>
  <c r="Z186"/>
  <c r="O186"/>
  <c r="H186"/>
  <c r="I186" s="1"/>
  <c r="Z185"/>
  <c r="X185"/>
  <c r="O185"/>
  <c r="H185"/>
  <c r="I185" s="1"/>
  <c r="X184"/>
  <c r="O184"/>
  <c r="H184"/>
  <c r="I184" s="1"/>
  <c r="Z183"/>
  <c r="O183"/>
  <c r="H183"/>
  <c r="I183" s="1"/>
  <c r="O150"/>
  <c r="H150"/>
  <c r="I150" s="1"/>
  <c r="O149"/>
  <c r="H149"/>
  <c r="I149"/>
  <c r="N149" s="1"/>
  <c r="W148"/>
  <c r="X148" s="1"/>
  <c r="O148"/>
  <c r="H148"/>
  <c r="I148" s="1"/>
  <c r="Z147"/>
  <c r="O147"/>
  <c r="H147"/>
  <c r="I147" s="1"/>
  <c r="Z146"/>
  <c r="W146"/>
  <c r="X146" s="1"/>
  <c r="Y146" s="1"/>
  <c r="O146"/>
  <c r="H146"/>
  <c r="I146" s="1"/>
  <c r="H145"/>
  <c r="I145" s="1"/>
  <c r="O144"/>
  <c r="H144"/>
  <c r="I144" s="1"/>
  <c r="W134"/>
  <c r="X134" s="1"/>
  <c r="Y134" s="1"/>
  <c r="O134"/>
  <c r="H134"/>
  <c r="I134" s="1"/>
  <c r="Z133"/>
  <c r="O133"/>
  <c r="H133"/>
  <c r="I133" s="1"/>
  <c r="Z132"/>
  <c r="W132"/>
  <c r="X132" s="1"/>
  <c r="O132"/>
  <c r="H132"/>
  <c r="I132" s="1"/>
  <c r="H131"/>
  <c r="I131" s="1"/>
  <c r="O130"/>
  <c r="H130"/>
  <c r="I130"/>
  <c r="N130" s="1"/>
  <c r="O106"/>
  <c r="H106"/>
  <c r="I106" s="1"/>
  <c r="N106" s="1"/>
  <c r="O105"/>
  <c r="H105"/>
  <c r="I105" s="1"/>
  <c r="W104"/>
  <c r="X104" s="1"/>
  <c r="O104"/>
  <c r="H104"/>
  <c r="I104" s="1"/>
  <c r="O103"/>
  <c r="H103"/>
  <c r="I103" s="1"/>
  <c r="N103" s="1"/>
  <c r="Z102"/>
  <c r="W102"/>
  <c r="X102"/>
  <c r="O102"/>
  <c r="H102"/>
  <c r="I102" s="1"/>
  <c r="O101"/>
  <c r="H101"/>
  <c r="I101" s="1"/>
  <c r="N101" s="1"/>
  <c r="W100"/>
  <c r="X100" s="1"/>
  <c r="O100"/>
  <c r="H100"/>
  <c r="I100" s="1"/>
  <c r="O94"/>
  <c r="H94"/>
  <c r="I94" s="1"/>
  <c r="O93"/>
  <c r="H93"/>
  <c r="I93" s="1"/>
  <c r="W92"/>
  <c r="X92" s="1"/>
  <c r="O92"/>
  <c r="H92"/>
  <c r="I92" s="1"/>
  <c r="Z91"/>
  <c r="O91"/>
  <c r="H91"/>
  <c r="I91" s="1"/>
  <c r="Z90"/>
  <c r="W90"/>
  <c r="X90"/>
  <c r="Y90" s="1"/>
  <c r="O90"/>
  <c r="H90"/>
  <c r="I90" s="1"/>
  <c r="H89"/>
  <c r="I89" s="1"/>
  <c r="Z88"/>
  <c r="O88"/>
  <c r="H88"/>
  <c r="I88"/>
  <c r="Z134"/>
  <c r="O295"/>
  <c r="Z104"/>
  <c r="Z230"/>
  <c r="R269"/>
  <c r="S269" s="1"/>
  <c r="Z266"/>
  <c r="O266"/>
  <c r="L266"/>
  <c r="M266" s="1"/>
  <c r="Z227"/>
  <c r="O227"/>
  <c r="L227"/>
  <c r="M227" s="1"/>
  <c r="Z214"/>
  <c r="O214"/>
  <c r="Z187"/>
  <c r="Z148"/>
  <c r="Z145"/>
  <c r="O145"/>
  <c r="Z131"/>
  <c r="O131"/>
  <c r="Z92"/>
  <c r="Y102"/>
  <c r="Z89"/>
  <c r="O89"/>
  <c r="Z184"/>
  <c r="Z101"/>
  <c r="O37"/>
  <c r="H37"/>
  <c r="I37" s="1"/>
  <c r="O36"/>
  <c r="H36"/>
  <c r="I36" s="1"/>
  <c r="O35"/>
  <c r="H35"/>
  <c r="I35" s="1"/>
  <c r="Z34"/>
  <c r="O34"/>
  <c r="H34"/>
  <c r="I34" s="1"/>
  <c r="N34" s="1"/>
  <c r="H33"/>
  <c r="I33" s="1"/>
  <c r="O32"/>
  <c r="H32"/>
  <c r="I32" s="1"/>
  <c r="Z31"/>
  <c r="W31"/>
  <c r="X31" s="1"/>
  <c r="O31"/>
  <c r="H31"/>
  <c r="I31" s="1"/>
  <c r="Z30"/>
  <c r="O30"/>
  <c r="H30"/>
  <c r="I30"/>
  <c r="W29"/>
  <c r="X29" s="1"/>
  <c r="O29"/>
  <c r="H29"/>
  <c r="I29" s="1"/>
  <c r="O19"/>
  <c r="H19"/>
  <c r="I19" s="1"/>
  <c r="O18"/>
  <c r="H18"/>
  <c r="I18" s="1"/>
  <c r="O17"/>
  <c r="H17"/>
  <c r="I17"/>
  <c r="O16"/>
  <c r="H16"/>
  <c r="I16" s="1"/>
  <c r="X15"/>
  <c r="Y15" s="1"/>
  <c r="H15"/>
  <c r="I15" s="1"/>
  <c r="Z14"/>
  <c r="O14"/>
  <c r="H14"/>
  <c r="I14" s="1"/>
  <c r="Z13"/>
  <c r="W13"/>
  <c r="X13" s="1"/>
  <c r="O13"/>
  <c r="H13"/>
  <c r="I13" s="1"/>
  <c r="Z12"/>
  <c r="O12"/>
  <c r="H12"/>
  <c r="I12" s="1"/>
  <c r="W11"/>
  <c r="X11" s="1"/>
  <c r="O11"/>
  <c r="H11"/>
  <c r="I11" s="1"/>
  <c r="Z25" i="8"/>
  <c r="Z26"/>
  <c r="Z45"/>
  <c r="Z55"/>
  <c r="Z83"/>
  <c r="Z93"/>
  <c r="Z103"/>
  <c r="Z12"/>
  <c r="Z13"/>
  <c r="W23"/>
  <c r="X23" s="1"/>
  <c r="W24"/>
  <c r="X24"/>
  <c r="W25"/>
  <c r="X25" s="1"/>
  <c r="Y25" s="1"/>
  <c r="W27"/>
  <c r="X27"/>
  <c r="Y27" s="1"/>
  <c r="W84"/>
  <c r="X84"/>
  <c r="W83"/>
  <c r="X83"/>
  <c r="W82"/>
  <c r="X82"/>
  <c r="W81"/>
  <c r="X81"/>
  <c r="W56"/>
  <c r="X56"/>
  <c r="Y56" s="1"/>
  <c r="W55"/>
  <c r="X55"/>
  <c r="Y55" s="1"/>
  <c r="W54"/>
  <c r="X54"/>
  <c r="W53"/>
  <c r="X53"/>
  <c r="X57" s="1"/>
  <c r="W46"/>
  <c r="X46"/>
  <c r="W45"/>
  <c r="X45"/>
  <c r="W44"/>
  <c r="X44" s="1"/>
  <c r="Y44" s="1"/>
  <c r="W43"/>
  <c r="X43"/>
  <c r="O15" i="1"/>
  <c r="N13"/>
  <c r="Z33"/>
  <c r="O33"/>
  <c r="Z16"/>
  <c r="H29" i="8"/>
  <c r="H28"/>
  <c r="I28" s="1"/>
  <c r="H16"/>
  <c r="I16" s="1"/>
  <c r="H15"/>
  <c r="Z15" i="1"/>
  <c r="Z104" i="8"/>
  <c r="R45"/>
  <c r="S45"/>
  <c r="T45" s="1"/>
  <c r="H104"/>
  <c r="I104"/>
  <c r="N104" s="1"/>
  <c r="H103"/>
  <c r="I103" s="1"/>
  <c r="N103" s="1"/>
  <c r="H102"/>
  <c r="I102"/>
  <c r="H101"/>
  <c r="I101" s="1"/>
  <c r="I105" s="1"/>
  <c r="H94"/>
  <c r="I94"/>
  <c r="H93"/>
  <c r="I93" s="1"/>
  <c r="N93" s="1"/>
  <c r="H92"/>
  <c r="I92"/>
  <c r="H91"/>
  <c r="H84"/>
  <c r="I84"/>
  <c r="H83"/>
  <c r="I83" s="1"/>
  <c r="H82"/>
  <c r="I82" s="1"/>
  <c r="H81"/>
  <c r="I81" s="1"/>
  <c r="H56"/>
  <c r="I56"/>
  <c r="O56"/>
  <c r="H55"/>
  <c r="I55" s="1"/>
  <c r="H54"/>
  <c r="I54"/>
  <c r="H53"/>
  <c r="I53" s="1"/>
  <c r="H46"/>
  <c r="I46" s="1"/>
  <c r="H45"/>
  <c r="I45"/>
  <c r="N45" s="1"/>
  <c r="H44"/>
  <c r="H43"/>
  <c r="I43"/>
  <c r="I29"/>
  <c r="O28"/>
  <c r="H27"/>
  <c r="I27" s="1"/>
  <c r="N27" s="1"/>
  <c r="H26"/>
  <c r="I26"/>
  <c r="N26" s="1"/>
  <c r="H25"/>
  <c r="I25" s="1"/>
  <c r="H24"/>
  <c r="I24" s="1"/>
  <c r="I30" s="1"/>
  <c r="H23"/>
  <c r="I23"/>
  <c r="O23" s="1"/>
  <c r="N23"/>
  <c r="I15"/>
  <c r="O15"/>
  <c r="H14"/>
  <c r="I14" s="1"/>
  <c r="H13"/>
  <c r="I13"/>
  <c r="O13"/>
  <c r="H12"/>
  <c r="I12" s="1"/>
  <c r="H11"/>
  <c r="I11" s="1"/>
  <c r="N11" s="1"/>
  <c r="H10"/>
  <c r="I10"/>
  <c r="Z27"/>
  <c r="R46"/>
  <c r="Z46"/>
  <c r="Z56"/>
  <c r="Y84"/>
  <c r="Z84"/>
  <c r="T14"/>
  <c r="Z14"/>
  <c r="Z94"/>
  <c r="W92"/>
  <c r="X92"/>
  <c r="N94"/>
  <c r="Y83"/>
  <c r="O84"/>
  <c r="N84"/>
  <c r="I91"/>
  <c r="I95"/>
  <c r="O26"/>
  <c r="W103"/>
  <c r="X103"/>
  <c r="W104"/>
  <c r="X104" s="1"/>
  <c r="Y104" s="1"/>
  <c r="O27"/>
  <c r="W12"/>
  <c r="X12"/>
  <c r="Y12" s="1"/>
  <c r="O93"/>
  <c r="L44"/>
  <c r="M44"/>
  <c r="N44" s="1"/>
  <c r="L43"/>
  <c r="M43" s="1"/>
  <c r="O92"/>
  <c r="W94"/>
  <c r="X94"/>
  <c r="N28"/>
  <c r="N12"/>
  <c r="W93"/>
  <c r="X93" s="1"/>
  <c r="Z54"/>
  <c r="W14"/>
  <c r="X14" s="1"/>
  <c r="Y14" s="1"/>
  <c r="W13"/>
  <c r="X13"/>
  <c r="Y13"/>
  <c r="I44"/>
  <c r="Y103"/>
  <c r="S46"/>
  <c r="Y24"/>
  <c r="Z24"/>
  <c r="R44"/>
  <c r="S44"/>
  <c r="T44"/>
  <c r="Z44"/>
  <c r="Y94"/>
  <c r="Y82"/>
  <c r="Z82"/>
  <c r="R43"/>
  <c r="Z43"/>
  <c r="Z92"/>
  <c r="Z23"/>
  <c r="Z81"/>
  <c r="R11"/>
  <c r="S11" s="1"/>
  <c r="Z11"/>
  <c r="Z102"/>
  <c r="Z91"/>
  <c r="Z101"/>
  <c r="R10"/>
  <c r="Z10"/>
  <c r="Y53"/>
  <c r="Z53"/>
  <c r="W10"/>
  <c r="X10"/>
  <c r="O10"/>
  <c r="O44"/>
  <c r="W101"/>
  <c r="X101"/>
  <c r="O43"/>
  <c r="W91"/>
  <c r="X91" s="1"/>
  <c r="Y54"/>
  <c r="O11"/>
  <c r="O82"/>
  <c r="N54"/>
  <c r="N102"/>
  <c r="W102"/>
  <c r="X102" s="1"/>
  <c r="X105" s="1"/>
  <c r="W11"/>
  <c r="X11"/>
  <c r="S10"/>
  <c r="Y46"/>
  <c r="S43"/>
  <c r="T43" s="1"/>
  <c r="Y102"/>
  <c r="Y92"/>
  <c r="N16" i="1" l="1"/>
  <c r="N30"/>
  <c r="N186"/>
  <c r="N189"/>
  <c r="T230"/>
  <c r="T11"/>
  <c r="N32"/>
  <c r="T145"/>
  <c r="T74"/>
  <c r="N159"/>
  <c r="T160"/>
  <c r="W171"/>
  <c r="X171" s="1"/>
  <c r="W202"/>
  <c r="X202" s="1"/>
  <c r="Y202" s="1"/>
  <c r="Y203"/>
  <c r="T240"/>
  <c r="T258"/>
  <c r="Y33"/>
  <c r="N119"/>
  <c r="Y11"/>
  <c r="Y31"/>
  <c r="N145"/>
  <c r="Y148"/>
  <c r="Y184"/>
  <c r="N215"/>
  <c r="N315"/>
  <c r="I407"/>
  <c r="T36"/>
  <c r="T88"/>
  <c r="T188"/>
  <c r="T213"/>
  <c r="N404"/>
  <c r="N205"/>
  <c r="N241"/>
  <c r="Y242"/>
  <c r="N255"/>
  <c r="Y257"/>
  <c r="Y120"/>
  <c r="Y131"/>
  <c r="Y312"/>
  <c r="N214"/>
  <c r="Y402"/>
  <c r="Y385"/>
  <c r="Y13"/>
  <c r="Y104"/>
  <c r="Y187"/>
  <c r="T13"/>
  <c r="T16"/>
  <c r="Y89"/>
  <c r="Y373"/>
  <c r="Y359"/>
  <c r="N344"/>
  <c r="N343"/>
  <c r="N295"/>
  <c r="N202"/>
  <c r="Y284"/>
  <c r="Y70"/>
  <c r="N118"/>
  <c r="T265"/>
  <c r="T19"/>
  <c r="T325"/>
  <c r="Y325"/>
  <c r="N269"/>
  <c r="N270"/>
  <c r="S38"/>
  <c r="Y201"/>
  <c r="N91"/>
  <c r="N405"/>
  <c r="N257"/>
  <c r="N117"/>
  <c r="Y130"/>
  <c r="N90"/>
  <c r="Y92"/>
  <c r="Y185"/>
  <c r="Z339"/>
  <c r="N327"/>
  <c r="N17"/>
  <c r="T37"/>
  <c r="T30"/>
  <c r="N93"/>
  <c r="T90"/>
  <c r="T132"/>
  <c r="T149"/>
  <c r="T405"/>
  <c r="N388"/>
  <c r="T391"/>
  <c r="N358"/>
  <c r="T68"/>
  <c r="T70"/>
  <c r="Y158"/>
  <c r="N171"/>
  <c r="T176"/>
  <c r="T199"/>
  <c r="T257"/>
  <c r="N148"/>
  <c r="T316"/>
  <c r="N158"/>
  <c r="N15"/>
  <c r="W229"/>
  <c r="X229" s="1"/>
  <c r="Y229" s="1"/>
  <c r="N12"/>
  <c r="N92"/>
  <c r="T390"/>
  <c r="N105"/>
  <c r="Y132"/>
  <c r="N184"/>
  <c r="T231"/>
  <c r="T268"/>
  <c r="W268"/>
  <c r="X268" s="1"/>
  <c r="Y268" s="1"/>
  <c r="Y404"/>
  <c r="S328"/>
  <c r="Y328" s="1"/>
  <c r="T327"/>
  <c r="T31"/>
  <c r="T91"/>
  <c r="N100"/>
  <c r="T101"/>
  <c r="T131"/>
  <c r="T183"/>
  <c r="Y294"/>
  <c r="N403"/>
  <c r="N162"/>
  <c r="N173"/>
  <c r="T175"/>
  <c r="T204"/>
  <c r="T238"/>
  <c r="N240"/>
  <c r="T253"/>
  <c r="T281"/>
  <c r="N283"/>
  <c r="N50"/>
  <c r="T119"/>
  <c r="T122"/>
  <c r="Y69"/>
  <c r="Y186"/>
  <c r="Y12"/>
  <c r="Y265"/>
  <c r="T49"/>
  <c r="Y49"/>
  <c r="Y324"/>
  <c r="X328"/>
  <c r="N355"/>
  <c r="M362"/>
  <c r="N201"/>
  <c r="M206"/>
  <c r="I95"/>
  <c r="N150"/>
  <c r="N187"/>
  <c r="N19"/>
  <c r="T32"/>
  <c r="T386"/>
  <c r="T374"/>
  <c r="T360"/>
  <c r="T356"/>
  <c r="N345"/>
  <c r="T299"/>
  <c r="T295"/>
  <c r="Y101"/>
  <c r="Y214"/>
  <c r="Y358"/>
  <c r="Y183"/>
  <c r="Y29"/>
  <c r="Y34"/>
  <c r="I107"/>
  <c r="T228"/>
  <c r="N231"/>
  <c r="N376"/>
  <c r="N372"/>
  <c r="T343"/>
  <c r="T296"/>
  <c r="N156"/>
  <c r="T173"/>
  <c r="T347"/>
  <c r="N347"/>
  <c r="Y230"/>
  <c r="T187"/>
  <c r="T359"/>
  <c r="T344"/>
  <c r="T298"/>
  <c r="Y133"/>
  <c r="Y213"/>
  <c r="Y340"/>
  <c r="N297"/>
  <c r="S317"/>
  <c r="N316"/>
  <c r="Y344"/>
  <c r="N160"/>
  <c r="I178"/>
  <c r="N239"/>
  <c r="S245"/>
  <c r="T283"/>
  <c r="T285"/>
  <c r="M57"/>
  <c r="N54"/>
  <c r="T54"/>
  <c r="N134"/>
  <c r="I151"/>
  <c r="Y145"/>
  <c r="T270"/>
  <c r="N402"/>
  <c r="N341"/>
  <c r="I328"/>
  <c r="Y326"/>
  <c r="I392"/>
  <c r="T189"/>
  <c r="M407"/>
  <c r="N407" s="1"/>
  <c r="Y68"/>
  <c r="T71"/>
  <c r="T159"/>
  <c r="N200"/>
  <c r="W238"/>
  <c r="X238" s="1"/>
  <c r="N55"/>
  <c r="N56"/>
  <c r="N37"/>
  <c r="I135"/>
  <c r="I190"/>
  <c r="N217"/>
  <c r="I233"/>
  <c r="N229"/>
  <c r="T232"/>
  <c r="N268"/>
  <c r="T271"/>
  <c r="N299"/>
  <c r="N346"/>
  <c r="Y375"/>
  <c r="N325"/>
  <c r="N391"/>
  <c r="T266"/>
  <c r="N18"/>
  <c r="N14"/>
  <c r="N33"/>
  <c r="N94"/>
  <c r="T93"/>
  <c r="T106"/>
  <c r="T103"/>
  <c r="N133"/>
  <c r="T150"/>
  <c r="T147"/>
  <c r="N188"/>
  <c r="N185"/>
  <c r="T184"/>
  <c r="M218"/>
  <c r="T403"/>
  <c r="N390"/>
  <c r="N74"/>
  <c r="N72"/>
  <c r="T72"/>
  <c r="N73"/>
  <c r="N161"/>
  <c r="N174"/>
  <c r="T174"/>
  <c r="Y175"/>
  <c r="T243"/>
  <c r="N259"/>
  <c r="N281"/>
  <c r="T50"/>
  <c r="T51"/>
  <c r="N121"/>
  <c r="W32"/>
  <c r="X32" s="1"/>
  <c r="Y32" s="1"/>
  <c r="W103"/>
  <c r="X103" s="1"/>
  <c r="X107" s="1"/>
  <c r="N132"/>
  <c r="Y215"/>
  <c r="N374"/>
  <c r="Y403"/>
  <c r="Y327"/>
  <c r="Y389"/>
  <c r="T227"/>
  <c r="T17"/>
  <c r="N36"/>
  <c r="N70"/>
  <c r="T73"/>
  <c r="T256"/>
  <c r="T161"/>
  <c r="Y256"/>
  <c r="T286"/>
  <c r="Z49"/>
  <c r="T117"/>
  <c r="T118"/>
  <c r="T120"/>
  <c r="Y172"/>
  <c r="Y30"/>
  <c r="X95"/>
  <c r="Y88"/>
  <c r="Y100"/>
  <c r="N213"/>
  <c r="I218"/>
  <c r="N218" s="1"/>
  <c r="T267"/>
  <c r="Y267"/>
  <c r="O66" i="8"/>
  <c r="N66"/>
  <c r="I378" i="1"/>
  <c r="N371"/>
  <c r="Y374"/>
  <c r="X378"/>
  <c r="X151"/>
  <c r="Y144"/>
  <c r="T11" i="8"/>
  <c r="Y11"/>
  <c r="O14"/>
  <c r="N14"/>
  <c r="O83"/>
  <c r="N83"/>
  <c r="I301" i="1"/>
  <c r="N294"/>
  <c r="M328"/>
  <c r="N324"/>
  <c r="Y216"/>
  <c r="X218"/>
  <c r="Y93" i="8"/>
  <c r="X95"/>
  <c r="Y95" s="1"/>
  <c r="X30"/>
  <c r="Y23"/>
  <c r="N312" i="1"/>
  <c r="T312"/>
  <c r="I362"/>
  <c r="N362" s="1"/>
  <c r="N356"/>
  <c r="X190"/>
  <c r="S272"/>
  <c r="I317"/>
  <c r="O55" i="8"/>
  <c r="N55"/>
  <c r="I85"/>
  <c r="N81"/>
  <c r="O81"/>
  <c r="O16"/>
  <c r="N16"/>
  <c r="N226" i="1"/>
  <c r="M233"/>
  <c r="N313"/>
  <c r="T313"/>
  <c r="N95" i="8"/>
  <c r="O95"/>
  <c r="Y105"/>
  <c r="Y57"/>
  <c r="M47"/>
  <c r="N43"/>
  <c r="N53"/>
  <c r="I57"/>
  <c r="O53"/>
  <c r="T69"/>
  <c r="O69"/>
  <c r="Y314" i="1"/>
  <c r="T314"/>
  <c r="N389"/>
  <c r="T389"/>
  <c r="T375"/>
  <c r="N375"/>
  <c r="T371"/>
  <c r="S378"/>
  <c r="T339"/>
  <c r="S348"/>
  <c r="S30" i="8"/>
  <c r="T30" s="1"/>
  <c r="T24"/>
  <c r="N67" i="1"/>
  <c r="T67"/>
  <c r="T202"/>
  <c r="T254"/>
  <c r="Y254"/>
  <c r="S260"/>
  <c r="T260" s="1"/>
  <c r="Z119"/>
  <c r="W119"/>
  <c r="X119" s="1"/>
  <c r="Y119" s="1"/>
  <c r="W67"/>
  <c r="X67" s="1"/>
  <c r="Y67" s="1"/>
  <c r="Z67"/>
  <c r="W311"/>
  <c r="X311" s="1"/>
  <c r="Z311"/>
  <c r="Z199"/>
  <c r="W199"/>
  <c r="X199" s="1"/>
  <c r="Y66"/>
  <c r="Y226"/>
  <c r="T102" i="8"/>
  <c r="O102"/>
  <c r="O85"/>
  <c r="N85"/>
  <c r="S85"/>
  <c r="T85" s="1"/>
  <c r="T81"/>
  <c r="O54"/>
  <c r="M57"/>
  <c r="T54"/>
  <c r="S57"/>
  <c r="T53"/>
  <c r="T25"/>
  <c r="O25"/>
  <c r="M30"/>
  <c r="M17"/>
  <c r="N10"/>
  <c r="M38" i="1"/>
  <c r="T38" s="1"/>
  <c r="N29"/>
  <c r="N89"/>
  <c r="T89"/>
  <c r="T100"/>
  <c r="M107"/>
  <c r="M151"/>
  <c r="T144"/>
  <c r="N144"/>
  <c r="S206"/>
  <c r="T200"/>
  <c r="X245"/>
  <c r="Y238"/>
  <c r="N284"/>
  <c r="T284"/>
  <c r="N49"/>
  <c r="I57"/>
  <c r="N57" s="1"/>
  <c r="I123"/>
  <c r="N116"/>
  <c r="S123"/>
  <c r="T116"/>
  <c r="N11"/>
  <c r="I20"/>
  <c r="T226"/>
  <c r="S233"/>
  <c r="X70" i="8"/>
  <c r="Y63"/>
  <c r="I348" i="1"/>
  <c r="N339"/>
  <c r="T402"/>
  <c r="S407"/>
  <c r="I75"/>
  <c r="N66"/>
  <c r="N69"/>
  <c r="T69"/>
  <c r="N172"/>
  <c r="M178"/>
  <c r="N244"/>
  <c r="T244"/>
  <c r="N253"/>
  <c r="I260"/>
  <c r="N342"/>
  <c r="T340"/>
  <c r="M301"/>
  <c r="O104" i="8"/>
  <c r="N183" i="1"/>
  <c r="N296"/>
  <c r="Y67" i="8"/>
  <c r="Y386" i="1"/>
  <c r="O46" i="8"/>
  <c r="N35" i="1"/>
  <c r="N104"/>
  <c r="T255"/>
  <c r="N82" i="8"/>
  <c r="Y91"/>
  <c r="T46"/>
  <c r="O45"/>
  <c r="N46"/>
  <c r="O103"/>
  <c r="I47"/>
  <c r="T13"/>
  <c r="Y266" i="1"/>
  <c r="Y147"/>
  <c r="T269"/>
  <c r="N298"/>
  <c r="X135"/>
  <c r="X272"/>
  <c r="Z144"/>
  <c r="Y228"/>
  <c r="N230"/>
  <c r="I272"/>
  <c r="X301"/>
  <c r="Y301" s="1"/>
  <c r="Y295"/>
  <c r="I70" i="8"/>
  <c r="O67"/>
  <c r="O68"/>
  <c r="N359" i="1"/>
  <c r="Y313"/>
  <c r="Z374"/>
  <c r="X407"/>
  <c r="Y407" s="1"/>
  <c r="T326"/>
  <c r="X392"/>
  <c r="O94" i="8"/>
  <c r="N24"/>
  <c r="T14" i="1"/>
  <c r="M95"/>
  <c r="T94"/>
  <c r="N102"/>
  <c r="N131"/>
  <c r="N146"/>
  <c r="S151"/>
  <c r="T214"/>
  <c r="T388"/>
  <c r="T345"/>
  <c r="N48"/>
  <c r="T201"/>
  <c r="I287"/>
  <c r="N282"/>
  <c r="Y200"/>
  <c r="Y227"/>
  <c r="N265"/>
  <c r="M272"/>
  <c r="M392"/>
  <c r="N385"/>
  <c r="T387"/>
  <c r="N387"/>
  <c r="S392"/>
  <c r="T392" s="1"/>
  <c r="T385"/>
  <c r="N377"/>
  <c r="T377"/>
  <c r="M378"/>
  <c r="T373"/>
  <c r="N373"/>
  <c r="T357"/>
  <c r="N357"/>
  <c r="M348"/>
  <c r="N340"/>
  <c r="S301"/>
  <c r="T294"/>
  <c r="M163"/>
  <c r="N163" s="1"/>
  <c r="N157"/>
  <c r="S178"/>
  <c r="Y171"/>
  <c r="T171"/>
  <c r="Y280"/>
  <c r="T52"/>
  <c r="Y52"/>
  <c r="T53"/>
  <c r="Y53"/>
  <c r="W51"/>
  <c r="X51" s="1"/>
  <c r="Y51" s="1"/>
  <c r="Z51"/>
  <c r="W174"/>
  <c r="X174" s="1"/>
  <c r="Y174" s="1"/>
  <c r="Z174"/>
  <c r="W283"/>
  <c r="X283" s="1"/>
  <c r="Y283" s="1"/>
  <c r="Z283"/>
  <c r="Z253"/>
  <c r="W253"/>
  <c r="X253" s="1"/>
  <c r="W355"/>
  <c r="X355" s="1"/>
  <c r="Z355"/>
  <c r="T101" i="8"/>
  <c r="S105"/>
  <c r="T92"/>
  <c r="N92"/>
  <c r="X17"/>
  <c r="Y10"/>
  <c r="O91"/>
  <c r="N91"/>
  <c r="N29"/>
  <c r="O29"/>
  <c r="X85"/>
  <c r="Y85" s="1"/>
  <c r="Y81"/>
  <c r="T406" i="1"/>
  <c r="N406"/>
  <c r="I245"/>
  <c r="N238"/>
  <c r="T241"/>
  <c r="Y241"/>
  <c r="T282"/>
  <c r="S287"/>
  <c r="Y282"/>
  <c r="I17" i="8"/>
  <c r="X20" i="1"/>
  <c r="T342"/>
  <c r="N300"/>
  <c r="Y239"/>
  <c r="X348"/>
  <c r="S17" i="8"/>
  <c r="I38" i="1"/>
  <c r="Y342"/>
  <c r="Y371"/>
  <c r="T95" i="8"/>
  <c r="T10"/>
  <c r="S47"/>
  <c r="T47" s="1"/>
  <c r="N101"/>
  <c r="O101"/>
  <c r="N25"/>
  <c r="Y45"/>
  <c r="O12"/>
  <c r="X47"/>
  <c r="Y16" i="1"/>
  <c r="N227"/>
  <c r="N266"/>
  <c r="N271"/>
  <c r="Y297"/>
  <c r="T300"/>
  <c r="N228"/>
  <c r="T229"/>
  <c r="N232"/>
  <c r="N69" i="8"/>
  <c r="M70"/>
  <c r="S70"/>
  <c r="T70" s="1"/>
  <c r="T66"/>
  <c r="T311" i="1"/>
  <c r="Y339"/>
  <c r="Y372"/>
  <c r="N361"/>
  <c r="M317"/>
  <c r="T315"/>
  <c r="Y356"/>
  <c r="T324"/>
  <c r="N326"/>
  <c r="S135"/>
  <c r="S362"/>
  <c r="T362" s="1"/>
  <c r="Z66"/>
  <c r="T239"/>
  <c r="I163"/>
  <c r="I206"/>
  <c r="N206" s="1"/>
  <c r="M245"/>
  <c r="Y255"/>
  <c r="W159"/>
  <c r="X159" s="1"/>
  <c r="Z159"/>
  <c r="Y116"/>
  <c r="M287"/>
  <c r="N280"/>
  <c r="S57"/>
  <c r="T48"/>
  <c r="T133"/>
  <c r="T148"/>
  <c r="T177"/>
  <c r="T205"/>
  <c r="T259"/>
  <c r="Y43" i="8"/>
  <c r="O24"/>
  <c r="N88" i="1"/>
  <c r="Z130"/>
  <c r="Z216"/>
  <c r="Z358"/>
  <c r="M105" i="8"/>
  <c r="T82"/>
  <c r="S190" i="1"/>
  <c r="T15"/>
  <c r="T12"/>
  <c r="T35"/>
  <c r="T92"/>
  <c r="T102"/>
  <c r="T134"/>
  <c r="T146"/>
  <c r="M75"/>
  <c r="N68"/>
  <c r="T162"/>
  <c r="T55"/>
  <c r="T157"/>
  <c r="N199"/>
  <c r="M260"/>
  <c r="N51"/>
  <c r="T56"/>
  <c r="Z116"/>
  <c r="T121"/>
  <c r="Y173"/>
  <c r="E109" i="8"/>
  <c r="W48" i="1"/>
  <c r="X48" s="1"/>
  <c r="Z48"/>
  <c r="T66"/>
  <c r="S75"/>
  <c r="T104"/>
  <c r="T185"/>
  <c r="S20"/>
  <c r="S107"/>
  <c r="M20"/>
  <c r="N20" s="1"/>
  <c r="T18"/>
  <c r="T29"/>
  <c r="T33"/>
  <c r="S95"/>
  <c r="T95" s="1"/>
  <c r="T105"/>
  <c r="M135"/>
  <c r="N135" s="1"/>
  <c r="M190"/>
  <c r="T186"/>
  <c r="S218"/>
  <c r="T404"/>
  <c r="N71"/>
  <c r="S163"/>
  <c r="T158"/>
  <c r="Y160"/>
  <c r="T172"/>
  <c r="N175"/>
  <c r="N176"/>
  <c r="N203"/>
  <c r="N204"/>
  <c r="N242"/>
  <c r="N243"/>
  <c r="N254"/>
  <c r="N258"/>
  <c r="N286"/>
  <c r="Y50"/>
  <c r="N52"/>
  <c r="M123"/>
  <c r="Y118"/>
  <c r="N122"/>
  <c r="Y157"/>
  <c r="Y240"/>
  <c r="N233" l="1"/>
  <c r="N328"/>
  <c r="T218"/>
  <c r="N348"/>
  <c r="N178"/>
  <c r="T206"/>
  <c r="N317"/>
  <c r="Y103"/>
  <c r="Y348"/>
  <c r="N95"/>
  <c r="T407"/>
  <c r="N151"/>
  <c r="X233"/>
  <c r="Y151"/>
  <c r="T272"/>
  <c r="N123"/>
  <c r="N190"/>
  <c r="T107"/>
  <c r="T75"/>
  <c r="X178"/>
  <c r="Y178" s="1"/>
  <c r="T57"/>
  <c r="X123"/>
  <c r="Y123" s="1"/>
  <c r="N245"/>
  <c r="T287"/>
  <c r="N392"/>
  <c r="T151"/>
  <c r="Y272"/>
  <c r="Y245"/>
  <c r="Y233"/>
  <c r="Y218"/>
  <c r="X38"/>
  <c r="Y38" s="1"/>
  <c r="N107"/>
  <c r="T328"/>
  <c r="Y378"/>
  <c r="N57" i="8"/>
  <c r="O57"/>
  <c r="X206" i="1"/>
  <c r="Y206" s="1"/>
  <c r="Y199"/>
  <c r="Y48"/>
  <c r="X57"/>
  <c r="Y57" s="1"/>
  <c r="M111" i="8"/>
  <c r="O105"/>
  <c r="N105"/>
  <c r="X111"/>
  <c r="Y17"/>
  <c r="Y311" i="1"/>
  <c r="X317"/>
  <c r="Y317" s="1"/>
  <c r="Y159"/>
  <c r="X163"/>
  <c r="Y163" s="1"/>
  <c r="O70" i="8"/>
  <c r="N70"/>
  <c r="T105"/>
  <c r="S111"/>
  <c r="Y253" i="1"/>
  <c r="X260"/>
  <c r="Y260" s="1"/>
  <c r="N30" i="8"/>
  <c r="O30"/>
  <c r="T123" i="1"/>
  <c r="Y30" i="8"/>
  <c r="T163" i="1"/>
  <c r="M410"/>
  <c r="N301"/>
  <c r="T233"/>
  <c r="N38"/>
  <c r="X75"/>
  <c r="Y75" s="1"/>
  <c r="T378"/>
  <c r="Y107"/>
  <c r="N260"/>
  <c r="N287"/>
  <c r="T135"/>
  <c r="Y47" i="8"/>
  <c r="T17"/>
  <c r="X287" i="1"/>
  <c r="Y287" s="1"/>
  <c r="T178"/>
  <c r="T301"/>
  <c r="N272"/>
  <c r="Y392"/>
  <c r="Y135"/>
  <c r="T317"/>
  <c r="Y70" i="8"/>
  <c r="T57"/>
  <c r="T245" i="1"/>
  <c r="Y95"/>
  <c r="T20"/>
  <c r="S410"/>
  <c r="S113" i="8" s="1"/>
  <c r="Y20" i="1"/>
  <c r="Y355"/>
  <c r="X362"/>
  <c r="Y362" s="1"/>
  <c r="N17" i="8"/>
  <c r="O17"/>
  <c r="O47"/>
  <c r="N47"/>
  <c r="N75" i="1"/>
  <c r="T190"/>
  <c r="N378"/>
  <c r="T348"/>
  <c r="Y190"/>
  <c r="X410" l="1"/>
  <c r="X113" i="8" s="1"/>
  <c r="Z113" s="1"/>
</calcChain>
</file>

<file path=xl/comments1.xml><?xml version="1.0" encoding="utf-8"?>
<comments xmlns="http://schemas.openxmlformats.org/spreadsheetml/2006/main">
  <authors>
    <author>Автор</author>
  </authors>
  <commentList>
    <comment ref="G9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10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11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13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14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15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17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18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20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21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г.Фокино БАЦЗ</t>
        </r>
      </text>
    </comment>
    <comment ref="G21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22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г.Фокино БАЦЗ</t>
        </r>
      </text>
    </comment>
    <comment ref="G22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23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г.Фокино БАЦЗ</t>
        </r>
      </text>
    </comment>
    <comment ref="G24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25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г.Фокино БАЦЗ</t>
        </r>
      </text>
    </comment>
    <comment ref="G25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26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г.Фокино БАЦЗ</t>
        </r>
      </text>
    </comment>
    <comment ref="G26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28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г.Фокино БАЦЗ</t>
        </r>
      </text>
    </comment>
    <comment ref="G28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29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г.Фокино ФКСМ</t>
        </r>
      </text>
    </comment>
    <comment ref="G29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3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г.Фокино Мальцовский портландцемент (один дом топит ул.Привокзальная 4)</t>
        </r>
      </text>
    </comment>
    <comment ref="G31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G32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города Фокино установлен не 6,09 а 5,53</t>
        </r>
      </text>
    </comment>
    <comment ref="C33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м/н Шибенец</t>
        </r>
      </text>
    </comment>
    <comment ref="C35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ул.Мира г.Фокино</t>
        </r>
      </text>
    </comment>
    <comment ref="G35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Фокино принято 2,58</t>
        </r>
      </text>
    </comment>
    <comment ref="C37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ул.Мира г.Фокино</t>
        </r>
      </text>
    </comment>
    <comment ref="C40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ул.Мира г.Фокино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МКД с ГВС</t>
        </r>
      </text>
    </comment>
    <comment ref="G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Фокино установлен норматив 5,53, а не 6,09
В МКД с водонагревателями</t>
        </r>
      </text>
    </comment>
    <comment ref="G4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Фокино установлен норматив 5,53, а не 6,09
В МКД с водонагревателями</t>
        </r>
      </text>
    </comment>
    <comment ref="G5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г.Фокино принят 3,0, а не 6,09</t>
        </r>
      </text>
    </comment>
    <comment ref="G6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МКД с ГВС</t>
        </r>
      </text>
    </comment>
    <comment ref="G9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Фокино принят 2,0, а не 2,85</t>
        </r>
      </text>
    </comment>
  </commentList>
</comments>
</file>

<file path=xl/sharedStrings.xml><?xml version="1.0" encoding="utf-8"?>
<sst xmlns="http://schemas.openxmlformats.org/spreadsheetml/2006/main" count="2576" uniqueCount="111">
  <si>
    <t>№ п/п</t>
  </si>
  <si>
    <t>Наименование услуг</t>
  </si>
  <si>
    <t>Ед. изм.</t>
  </si>
  <si>
    <t>Параметры жилья</t>
  </si>
  <si>
    <t>2014 год</t>
  </si>
  <si>
    <t>Тариф</t>
  </si>
  <si>
    <t>Размер платы</t>
  </si>
  <si>
    <t>Совокупный платеж</t>
  </si>
  <si>
    <t>рост к 2013, %</t>
  </si>
  <si>
    <t>Отопление</t>
  </si>
  <si>
    <t>кв.м.</t>
  </si>
  <si>
    <t>Газ на плиту и ГВС</t>
  </si>
  <si>
    <t>чел.</t>
  </si>
  <si>
    <t>х</t>
  </si>
  <si>
    <t>2013 год</t>
  </si>
  <si>
    <t xml:space="preserve">с 1 июля 2014 </t>
  </si>
  <si>
    <t>Водоотведение</t>
  </si>
  <si>
    <t xml:space="preserve">Газ на плиту </t>
  </si>
  <si>
    <t>Электроэнергия</t>
  </si>
  <si>
    <t>Итого</t>
  </si>
  <si>
    <t>Горячее водосн.</t>
  </si>
  <si>
    <t>Холодное водосн.</t>
  </si>
  <si>
    <t>в квартирах с централизованным отоплением и газовым водонагревателем</t>
  </si>
  <si>
    <t>в квартирах с централизованным отоплением и горячим водоснабжением</t>
  </si>
  <si>
    <t>в квартирах с газовым отоплением и газовым водонагревателем</t>
  </si>
  <si>
    <t>Газовое отопление</t>
  </si>
  <si>
    <t>в квартирах с централизованным отоплением и газовой плитой</t>
  </si>
  <si>
    <t>в квартирах с центральным отоплением и газовой плитой</t>
  </si>
  <si>
    <t xml:space="preserve">I группа (водопровод) уличные колонки </t>
  </si>
  <si>
    <t>Рост тарифа к 2013, %</t>
  </si>
  <si>
    <t>III группа (водопровод, душ) общежития (13 п.), ГВС, центральная канализация</t>
  </si>
  <si>
    <t>II группа (водопровод, санузел), центральная канализация</t>
  </si>
  <si>
    <t>I группа (водопровод) центральная канализация</t>
  </si>
  <si>
    <t>I группа (водопровод) местная канализация</t>
  </si>
  <si>
    <t>декабрь 2013</t>
  </si>
  <si>
    <t>ОДН на ГВС</t>
  </si>
  <si>
    <t>ОДН на ХВС</t>
  </si>
  <si>
    <t>ОДН на ЭЭ</t>
  </si>
  <si>
    <t xml:space="preserve"> Расчет индекса изменения платы </t>
  </si>
  <si>
    <t>Централизованное отопление</t>
  </si>
  <si>
    <t>Наименование поставщика коммунального ресурса</t>
  </si>
  <si>
    <t>Норматив/объем по приборам учета</t>
  </si>
  <si>
    <t>ГУП "Брянсккоммунэнерго"</t>
  </si>
  <si>
    <t>МУП "Водоканал"</t>
  </si>
  <si>
    <t>ОАО "ГАЗПРОМ ГАЗОРАСПРЕДЕЛЕНИЕ БРЯНСК"</t>
  </si>
  <si>
    <t>филиал ОАО "МРСК Центра"- "Брянскэнерго"</t>
  </si>
  <si>
    <t>ООО "Брянский асбестоцементный завод"</t>
  </si>
  <si>
    <t>ГУП "Брянсккоммунэнерго" (Луначарского 3)</t>
  </si>
  <si>
    <t>в квартирах с центральным отоплением, без газовой плиты</t>
  </si>
  <si>
    <t>ЗАО "Мальцовский портландцемент"</t>
  </si>
  <si>
    <t>ОАО "РЖД"</t>
  </si>
  <si>
    <t>в домахс газовым отоплением и газовым водонагревателем</t>
  </si>
  <si>
    <t xml:space="preserve"> "ГАЗПРОМ ГАЗОРАСПРЕДЕЛЕНИЕ БРЯНСК"</t>
  </si>
  <si>
    <t>"ГАЗПРОМ ГАЗОРАСПРЕДЕЛЕНИЕ БРЯНСК"</t>
  </si>
  <si>
    <t>Муниципальное образование (городской округ): городской округ "город Фокино"</t>
  </si>
  <si>
    <t>в домах с газовым отоплением и газовым водонагревателем</t>
  </si>
  <si>
    <t>в домах с газовым отоплением и газовой плитой</t>
  </si>
  <si>
    <t xml:space="preserve"> "МРСК Центра"- "Брянскэнерго"</t>
  </si>
  <si>
    <t>"Фокинский комбинат строительных материалов"</t>
  </si>
  <si>
    <t xml:space="preserve"> "Брянсккоммунэнерго" (общежит К.Маркса 17)</t>
  </si>
  <si>
    <t xml:space="preserve"> "Брянский асбестоцементный завод" (бар тип Крупской 8)</t>
  </si>
  <si>
    <t>2015 год</t>
  </si>
  <si>
    <t xml:space="preserve">с 1 июля 2015 </t>
  </si>
  <si>
    <t>рост к 2014, %</t>
  </si>
  <si>
    <t>граждан за коммунальные услуги с 1 июля 2016 года</t>
  </si>
  <si>
    <t>2016 год</t>
  </si>
  <si>
    <t>с 1 июля 2016</t>
  </si>
  <si>
    <t xml:space="preserve">с 1 июля 2016 </t>
  </si>
  <si>
    <t>Рост платы к 2015, %</t>
  </si>
  <si>
    <t>Рост тарифов к 2015, %</t>
  </si>
  <si>
    <t>V группа (водопровод, ванна, душ) санузел, водонагреватель, центральная канализация</t>
  </si>
  <si>
    <t>V группа (водопровод, ванна, душ) санузел, водонагреватель, местная канализация</t>
  </si>
  <si>
    <t>I группа (водопровод) уличные колонки</t>
  </si>
  <si>
    <t>I группа (водопровод) водонагреватель, местная канализация</t>
  </si>
  <si>
    <t>в квартирах с газовым отоплением и газовой плитой</t>
  </si>
  <si>
    <t>ГУП "Брянсккоммунэнерго" (Калинина 9)</t>
  </si>
  <si>
    <t>V группа (водопровод, ванна, душ) санузел, ГВС, центральная канализация</t>
  </si>
  <si>
    <t>ГУП "Брянсккоммунэнерго" (ул.Мира)</t>
  </si>
  <si>
    <t>ГУП "Брянсккоммунэнерго" (Гагарина 14а)</t>
  </si>
  <si>
    <t>ГУП "Брянсккоммунэнерго" (ул.К.Маркса)</t>
  </si>
  <si>
    <t>II группа (водопровод, санузел) водонагреватель, центральная канализация</t>
  </si>
  <si>
    <t>не стационарные электроплиты</t>
  </si>
  <si>
    <t>норматив как с электроплитой</t>
  </si>
  <si>
    <t>тариф городской</t>
  </si>
  <si>
    <t>размер вносимой платы</t>
  </si>
  <si>
    <t>РАЗМЕР ВНОСИМОЙ ПЛАТЫ</t>
  </si>
  <si>
    <t>3-4 этажные дома до 1999 года постройки включительно 1 группа (камень, кирпич)</t>
  </si>
  <si>
    <t>1 этажные дома до 1999 года постройки включительно 1 группа (камень, кирпич)</t>
  </si>
  <si>
    <t>2 этажные дома до 1999 года постройки включительно 1 группа (камень, кирпич)</t>
  </si>
  <si>
    <t>2 этажные дома до 1999 года постройки включительно 2 группа (панели, блоки) шлакоблочные</t>
  </si>
  <si>
    <t>2 этажные дома до 1999 года постройки включительно 3 группа (прочие) каркасно-засыпн., брусч., бетон</t>
  </si>
  <si>
    <t>2 этажные дома до 1999 года постройки включительно 3 группа (прочие) щитовые</t>
  </si>
  <si>
    <t>3-4 этажные дома до 1999 года постройки включительно 2 группа (панель, блоки)</t>
  </si>
  <si>
    <t>5-9 этажные дома до 1999 года постройки включительно 1 группа (камень, кирпич)</t>
  </si>
  <si>
    <t>5 этажные дома до 1999 года постройки включительно 2 группа (панели)</t>
  </si>
  <si>
    <t>Площадь с ГО</t>
  </si>
  <si>
    <t>Численность</t>
  </si>
  <si>
    <t>Численность поселения</t>
  </si>
  <si>
    <t>5-9 этажные дома до 1999 года постройки включительно 2 группа (панели, блоки)</t>
  </si>
  <si>
    <t>5-9 этажные дома до 1999 года постройки включительно 2 группа (панели, блоки) шлакоблочные</t>
  </si>
  <si>
    <t>Площадь с ЦО</t>
  </si>
  <si>
    <r>
      <t xml:space="preserve">Площадь </t>
    </r>
    <r>
      <rPr>
        <b/>
        <sz val="12"/>
        <color indexed="8"/>
        <rFont val="Times New Roman"/>
        <family val="1"/>
        <charset val="204"/>
      </rPr>
      <t>всего</t>
    </r>
  </si>
  <si>
    <r>
      <rPr>
        <b/>
        <sz val="12"/>
        <color indexed="8"/>
        <rFont val="Times New Roman"/>
        <family val="1"/>
        <charset val="204"/>
      </rPr>
      <t>ВСЕГО</t>
    </r>
    <r>
      <rPr>
        <sz val="12"/>
        <color indexed="8"/>
        <rFont val="Times New Roman"/>
        <family val="1"/>
        <charset val="204"/>
      </rPr>
      <t xml:space="preserve"> РАЗМЕР ВНОСИМОЙ ПЛАТЫ</t>
    </r>
  </si>
  <si>
    <t>9 этажные дома после 1999 года постройки включительно 2 группа (панель, блоки)</t>
  </si>
  <si>
    <t>3-4 этажные дома до 1999 года постройки включительно (2 группа: панель, блоки)</t>
  </si>
  <si>
    <t>уточнили</t>
  </si>
  <si>
    <t>ГУП "Брянсккоммунэнерго</t>
  </si>
  <si>
    <t>Врио главы администрации г.Фокино                                                                           О.С.Левхина</t>
  </si>
  <si>
    <t>Врио главы администрации г.Фокино                                                          О.С.Левхина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</si>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</sst>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0.0000"/>
    <numFmt numFmtId="167" formatCode="0.0"/>
  </numFmts>
  <fonts count="54">
    <font>
      <sz val="11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40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6"/>
      <name val="Calibri"/>
      <family val="2"/>
      <charset val="204"/>
    </font>
    <font>
      <sz val="14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2"/>
      <color indexed="40"/>
      <name val="Calibri"/>
      <family val="2"/>
      <charset val="204"/>
    </font>
    <font>
      <sz val="10"/>
      <color indexed="40"/>
      <name val="Calibri"/>
      <family val="2"/>
      <charset val="204"/>
    </font>
    <font>
      <sz val="11"/>
      <color indexed="40"/>
      <name val="Calibri"/>
      <family val="2"/>
      <charset val="204"/>
    </font>
    <font>
      <sz val="12"/>
      <color indexed="40"/>
      <name val="Times New Roman"/>
      <family val="1"/>
      <charset val="204"/>
    </font>
    <font>
      <sz val="16"/>
      <color indexed="40"/>
      <name val="Calibri"/>
      <family val="2"/>
      <charset val="204"/>
    </font>
    <font>
      <sz val="12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6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2" fontId="0" fillId="0" borderId="0" xfId="0" applyNumberFormat="1"/>
    <xf numFmtId="0" fontId="3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1" fontId="7" fillId="0" borderId="0" xfId="0" applyNumberFormat="1" applyFont="1"/>
    <xf numFmtId="0" fontId="7" fillId="0" borderId="0" xfId="0" applyFont="1"/>
    <xf numFmtId="2" fontId="4" fillId="0" borderId="1" xfId="0" applyNumberFormat="1" applyFont="1" applyBorder="1" applyAlignment="1">
      <alignment horizontal="left" wrapText="1"/>
    </xf>
    <xf numFmtId="2" fontId="10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2" fontId="1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/>
    </xf>
    <xf numFmtId="167" fontId="4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2" fontId="14" fillId="0" borderId="1" xfId="0" applyNumberFormat="1" applyFont="1" applyFill="1" applyBorder="1" applyAlignment="1">
      <alignment horizontal="center" vertical="center"/>
    </xf>
    <xf numFmtId="0" fontId="15" fillId="0" borderId="0" xfId="0" applyFont="1"/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2" fontId="13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166" fontId="16" fillId="0" borderId="1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20" fillId="0" borderId="0" xfId="0" applyFont="1"/>
    <xf numFmtId="2" fontId="21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2" fontId="9" fillId="0" borderId="3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22" fillId="0" borderId="0" xfId="0" applyFont="1" applyAlignment="1"/>
    <xf numFmtId="0" fontId="14" fillId="0" borderId="0" xfId="0" applyFont="1" applyAlignment="1"/>
    <xf numFmtId="0" fontId="15" fillId="0" borderId="0" xfId="0" applyFont="1" applyAlignment="1"/>
    <xf numFmtId="0" fontId="6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left" wrapText="1"/>
    </xf>
    <xf numFmtId="2" fontId="19" fillId="0" borderId="1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left"/>
    </xf>
    <xf numFmtId="2" fontId="9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22" fillId="0" borderId="0" xfId="0" applyFont="1" applyFill="1" applyAlignment="1"/>
    <xf numFmtId="2" fontId="6" fillId="0" borderId="0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1" fontId="24" fillId="0" borderId="0" xfId="0" applyNumberFormat="1" applyFont="1"/>
    <xf numFmtId="0" fontId="25" fillId="0" borderId="0" xfId="0" applyFont="1"/>
    <xf numFmtId="0" fontId="25" fillId="0" borderId="0" xfId="0" applyFont="1" applyFill="1"/>
    <xf numFmtId="0" fontId="0" fillId="0" borderId="0" xfId="0" applyFill="1"/>
    <xf numFmtId="0" fontId="23" fillId="0" borderId="0" xfId="0" applyFont="1"/>
    <xf numFmtId="167" fontId="4" fillId="0" borderId="0" xfId="0" applyNumberFormat="1" applyFont="1" applyAlignment="1">
      <alignment horizontal="center"/>
    </xf>
    <xf numFmtId="0" fontId="26" fillId="0" borderId="0" xfId="0" applyFont="1" applyFill="1" applyAlignment="1">
      <alignment horizontal="center"/>
    </xf>
    <xf numFmtId="2" fontId="27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2" fontId="26" fillId="0" borderId="1" xfId="0" applyNumberFormat="1" applyFont="1" applyFill="1" applyBorder="1" applyAlignment="1">
      <alignment horizontal="center"/>
    </xf>
    <xf numFmtId="2" fontId="9" fillId="0" borderId="5" xfId="0" applyNumberFormat="1" applyFont="1" applyFill="1" applyBorder="1" applyAlignment="1">
      <alignment horizontal="center"/>
    </xf>
    <xf numFmtId="0" fontId="22" fillId="0" borderId="0" xfId="0" applyFont="1" applyFill="1"/>
    <xf numFmtId="2" fontId="9" fillId="0" borderId="0" xfId="0" applyNumberFormat="1" applyFont="1" applyFill="1" applyBorder="1" applyAlignment="1">
      <alignment horizontal="center"/>
    </xf>
    <xf numFmtId="2" fontId="26" fillId="0" borderId="0" xfId="0" applyNumberFormat="1" applyFont="1" applyFill="1" applyBorder="1" applyAlignment="1">
      <alignment horizontal="center"/>
    </xf>
    <xf numFmtId="1" fontId="6" fillId="0" borderId="0" xfId="0" applyNumberFormat="1" applyFont="1"/>
    <xf numFmtId="0" fontId="6" fillId="0" borderId="0" xfId="0" applyFont="1"/>
    <xf numFmtId="2" fontId="28" fillId="0" borderId="0" xfId="0" applyNumberFormat="1" applyFont="1"/>
    <xf numFmtId="167" fontId="10" fillId="0" borderId="1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 vertical="center"/>
    </xf>
    <xf numFmtId="0" fontId="29" fillId="0" borderId="0" xfId="0" applyFont="1" applyAlignment="1"/>
    <xf numFmtId="1" fontId="29" fillId="0" borderId="1" xfId="0" applyNumberFormat="1" applyFont="1" applyFill="1" applyBorder="1" applyAlignment="1">
      <alignment horizontal="center" vertical="center"/>
    </xf>
    <xf numFmtId="1" fontId="31" fillId="0" borderId="0" xfId="0" applyNumberFormat="1" applyFont="1"/>
    <xf numFmtId="1" fontId="32" fillId="0" borderId="0" xfId="0" applyNumberFormat="1" applyFont="1"/>
    <xf numFmtId="0" fontId="33" fillId="0" borderId="0" xfId="0" applyFont="1"/>
    <xf numFmtId="2" fontId="34" fillId="0" borderId="0" xfId="0" applyNumberFormat="1" applyFont="1"/>
    <xf numFmtId="0" fontId="8" fillId="0" borderId="0" xfId="0" applyFont="1" applyAlignment="1">
      <alignment horizontal="center"/>
    </xf>
    <xf numFmtId="2" fontId="36" fillId="0" borderId="1" xfId="0" applyNumberFormat="1" applyFont="1" applyBorder="1" applyAlignment="1">
      <alignment horizontal="center"/>
    </xf>
    <xf numFmtId="1" fontId="34" fillId="0" borderId="0" xfId="0" applyNumberFormat="1" applyFont="1"/>
    <xf numFmtId="0" fontId="37" fillId="0" borderId="0" xfId="0" applyFont="1"/>
    <xf numFmtId="1" fontId="4" fillId="0" borderId="0" xfId="0" applyNumberFormat="1" applyFont="1"/>
    <xf numFmtId="0" fontId="4" fillId="0" borderId="0" xfId="0" applyFont="1"/>
    <xf numFmtId="1" fontId="10" fillId="0" borderId="0" xfId="0" applyNumberFormat="1" applyFont="1"/>
    <xf numFmtId="0" fontId="4" fillId="0" borderId="0" xfId="0" applyFont="1" applyFill="1"/>
    <xf numFmtId="2" fontId="6" fillId="2" borderId="1" xfId="0" applyNumberFormat="1" applyFont="1" applyFill="1" applyBorder="1"/>
    <xf numFmtId="2" fontId="4" fillId="0" borderId="0" xfId="0" applyNumberFormat="1" applyFont="1"/>
    <xf numFmtId="0" fontId="8" fillId="0" borderId="0" xfId="0" applyFont="1" applyFill="1"/>
    <xf numFmtId="0" fontId="38" fillId="0" borderId="0" xfId="0" applyFont="1"/>
    <xf numFmtId="0" fontId="6" fillId="0" borderId="0" xfId="0" applyFont="1" applyFill="1"/>
    <xf numFmtId="1" fontId="4" fillId="0" borderId="0" xfId="0" applyNumberFormat="1" applyFont="1" applyAlignment="1">
      <alignment horizontal="center"/>
    </xf>
    <xf numFmtId="167" fontId="4" fillId="0" borderId="0" xfId="0" applyNumberFormat="1" applyFont="1" applyFill="1"/>
    <xf numFmtId="1" fontId="4" fillId="0" borderId="0" xfId="0" applyNumberFormat="1" applyFont="1" applyFill="1"/>
    <xf numFmtId="2" fontId="39" fillId="0" borderId="0" xfId="0" applyNumberFormat="1" applyFont="1"/>
    <xf numFmtId="165" fontId="8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1" fontId="6" fillId="0" borderId="0" xfId="0" applyNumberFormat="1" applyFont="1" applyFill="1"/>
    <xf numFmtId="2" fontId="8" fillId="0" borderId="1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167" fontId="30" fillId="0" borderId="1" xfId="0" applyNumberFormat="1" applyFont="1" applyBorder="1" applyAlignment="1">
      <alignment horizontal="center"/>
    </xf>
    <xf numFmtId="1" fontId="30" fillId="0" borderId="1" xfId="0" applyNumberFormat="1" applyFont="1" applyBorder="1" applyAlignment="1">
      <alignment horizontal="center"/>
    </xf>
    <xf numFmtId="1" fontId="0" fillId="0" borderId="0" xfId="0" applyNumberFormat="1"/>
    <xf numFmtId="2" fontId="8" fillId="0" borderId="3" xfId="0" applyNumberFormat="1" applyFont="1" applyBorder="1" applyAlignment="1">
      <alignment horizontal="center"/>
    </xf>
    <xf numFmtId="0" fontId="0" fillId="3" borderId="0" xfId="0" applyFill="1"/>
    <xf numFmtId="2" fontId="0" fillId="3" borderId="0" xfId="0" applyNumberFormat="1" applyFill="1"/>
    <xf numFmtId="2" fontId="2" fillId="3" borderId="0" xfId="0" applyNumberFormat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1" fontId="24" fillId="0" borderId="0" xfId="0" applyNumberFormat="1" applyFont="1" applyAlignment="1">
      <alignment vertical="center"/>
    </xf>
    <xf numFmtId="1" fontId="24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1" fontId="31" fillId="0" borderId="0" xfId="0" applyNumberFormat="1" applyFont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0" fillId="0" borderId="0" xfId="0" applyFont="1"/>
    <xf numFmtId="1" fontId="41" fillId="0" borderId="0" xfId="0" applyNumberFormat="1" applyFont="1"/>
    <xf numFmtId="0" fontId="40" fillId="0" borderId="0" xfId="0" applyFont="1" applyFill="1"/>
    <xf numFmtId="0" fontId="42" fillId="0" borderId="0" xfId="0" applyFont="1"/>
    <xf numFmtId="0" fontId="42" fillId="0" borderId="0" xfId="0" applyFont="1" applyFill="1"/>
    <xf numFmtId="0" fontId="43" fillId="0" borderId="0" xfId="0" applyFont="1"/>
    <xf numFmtId="0" fontId="44" fillId="0" borderId="0" xfId="0" applyFont="1"/>
    <xf numFmtId="2" fontId="45" fillId="0" borderId="1" xfId="0" applyNumberFormat="1" applyFont="1" applyBorder="1" applyAlignment="1">
      <alignment horizontal="left"/>
    </xf>
    <xf numFmtId="2" fontId="46" fillId="0" borderId="1" xfId="0" applyNumberFormat="1" applyFont="1" applyBorder="1" applyAlignment="1">
      <alignment horizontal="left" wrapText="1"/>
    </xf>
    <xf numFmtId="0" fontId="23" fillId="0" borderId="0" xfId="0" applyFont="1" applyFill="1"/>
    <xf numFmtId="0" fontId="43" fillId="0" borderId="0" xfId="0" applyFont="1" applyFill="1"/>
    <xf numFmtId="0" fontId="23" fillId="0" borderId="0" xfId="0" applyFont="1" applyFill="1" applyAlignment="1">
      <alignment horizontal="left" vertical="center"/>
    </xf>
    <xf numFmtId="0" fontId="37" fillId="0" borderId="0" xfId="0" applyFont="1" applyFill="1"/>
    <xf numFmtId="0" fontId="37" fillId="0" borderId="0" xfId="0" applyFont="1" applyFill="1" applyAlignment="1">
      <alignment horizontal="center" vertical="center"/>
    </xf>
    <xf numFmtId="0" fontId="38" fillId="0" borderId="0" xfId="0" applyFont="1" applyFill="1"/>
    <xf numFmtId="2" fontId="47" fillId="0" borderId="1" xfId="0" applyNumberFormat="1" applyFont="1" applyBorder="1" applyAlignment="1">
      <alignment horizontal="left" wrapText="1"/>
    </xf>
    <xf numFmtId="2" fontId="48" fillId="0" borderId="1" xfId="0" applyNumberFormat="1" applyFont="1" applyBorder="1" applyAlignment="1">
      <alignment horizontal="left" wrapText="1"/>
    </xf>
    <xf numFmtId="2" fontId="4" fillId="0" borderId="0" xfId="0" applyNumberFormat="1" applyFont="1" applyBorder="1" applyAlignment="1">
      <alignment horizontal="left" wrapText="1"/>
    </xf>
    <xf numFmtId="1" fontId="29" fillId="0" borderId="0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left" vertical="center" wrapText="1"/>
    </xf>
    <xf numFmtId="2" fontId="13" fillId="0" borderId="0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left"/>
    </xf>
    <xf numFmtId="2" fontId="14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/>
    </xf>
    <xf numFmtId="2" fontId="49" fillId="0" borderId="1" xfId="0" applyNumberFormat="1" applyFont="1" applyBorder="1" applyAlignment="1">
      <alignment horizontal="center"/>
    </xf>
    <xf numFmtId="2" fontId="50" fillId="0" borderId="1" xfId="0" applyNumberFormat="1" applyFont="1" applyBorder="1" applyAlignment="1">
      <alignment horizontal="left" wrapText="1"/>
    </xf>
    <xf numFmtId="2" fontId="51" fillId="0" borderId="1" xfId="0" applyNumberFormat="1" applyFont="1" applyBorder="1" applyAlignment="1">
      <alignment horizontal="left"/>
    </xf>
    <xf numFmtId="2" fontId="51" fillId="0" borderId="1" xfId="0" applyNumberFormat="1" applyFont="1" applyBorder="1" applyAlignment="1">
      <alignment horizontal="left" wrapText="1"/>
    </xf>
    <xf numFmtId="167" fontId="49" fillId="0" borderId="0" xfId="0" applyNumberFormat="1" applyFont="1" applyAlignment="1">
      <alignment horizontal="center"/>
    </xf>
    <xf numFmtId="4" fontId="52" fillId="2" borderId="1" xfId="0" applyNumberFormat="1" applyFont="1" applyFill="1" applyBorder="1" applyAlignment="1">
      <alignment horizontal="center" vertical="center"/>
    </xf>
    <xf numFmtId="4" fontId="49" fillId="0" borderId="0" xfId="0" applyNumberFormat="1" applyFont="1" applyFill="1" applyAlignment="1">
      <alignment horizontal="center" vertical="center"/>
    </xf>
    <xf numFmtId="4" fontId="49" fillId="0" borderId="0" xfId="0" applyNumberFormat="1" applyFont="1" applyAlignment="1">
      <alignment horizontal="center" vertical="center"/>
    </xf>
    <xf numFmtId="2" fontId="53" fillId="0" borderId="0" xfId="0" applyNumberFormat="1" applyFont="1" applyBorder="1" applyAlignment="1">
      <alignment horizontal="left"/>
    </xf>
    <xf numFmtId="2" fontId="10" fillId="0" borderId="1" xfId="0" applyNumberFormat="1" applyFont="1" applyFill="1" applyBorder="1" applyAlignment="1">
      <alignment horizontal="left" wrapText="1"/>
    </xf>
    <xf numFmtId="2" fontId="35" fillId="0" borderId="1" xfId="0" applyNumberFormat="1" applyFont="1" applyFill="1" applyBorder="1" applyAlignment="1">
      <alignment horizontal="left" wrapText="1"/>
    </xf>
    <xf numFmtId="2" fontId="6" fillId="0" borderId="4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textRotation="90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6" fillId="7" borderId="2" xfId="0" applyNumberFormat="1" applyFont="1" applyFill="1" applyBorder="1" applyAlignment="1">
      <alignment horizontal="center" vertical="top" wrapText="1"/>
    </xf>
    <xf numFmtId="2" fontId="6" fillId="7" borderId="8" xfId="0" applyNumberFormat="1" applyFont="1" applyFill="1" applyBorder="1" applyAlignment="1">
      <alignment horizontal="center" vertical="top" wrapText="1"/>
    </xf>
    <xf numFmtId="2" fontId="6" fillId="7" borderId="3" xfId="0" applyNumberFormat="1" applyFont="1" applyFill="1" applyBorder="1" applyAlignment="1">
      <alignment horizontal="center" vertical="top" wrapText="1"/>
    </xf>
    <xf numFmtId="49" fontId="6" fillId="6" borderId="2" xfId="0" applyNumberFormat="1" applyFont="1" applyFill="1" applyBorder="1" applyAlignment="1">
      <alignment horizontal="center" vertical="top" wrapText="1"/>
    </xf>
    <xf numFmtId="49" fontId="6" fillId="6" borderId="8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center" vertical="top" wrapText="1"/>
    </xf>
    <xf numFmtId="2" fontId="6" fillId="5" borderId="8" xfId="0" applyNumberFormat="1" applyFont="1" applyFill="1" applyBorder="1" applyAlignment="1">
      <alignment horizontal="center" vertical="top" wrapText="1"/>
    </xf>
    <xf numFmtId="2" fontId="6" fillId="5" borderId="3" xfId="0" applyNumberFormat="1" applyFont="1" applyFill="1" applyBorder="1" applyAlignment="1">
      <alignment horizontal="center" vertical="top" wrapText="1"/>
    </xf>
    <xf numFmtId="2" fontId="6" fillId="4" borderId="2" xfId="0" applyNumberFormat="1" applyFont="1" applyFill="1" applyBorder="1" applyAlignment="1">
      <alignment horizontal="center" vertical="top" wrapText="1"/>
    </xf>
    <xf numFmtId="2" fontId="6" fillId="4" borderId="8" xfId="0" applyNumberFormat="1" applyFont="1" applyFill="1" applyBorder="1" applyAlignment="1">
      <alignment horizontal="center" vertical="top" wrapText="1"/>
    </xf>
    <xf numFmtId="2" fontId="6" fillId="4" borderId="3" xfId="0" applyNumberFormat="1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/>
    </xf>
    <xf numFmtId="1" fontId="29" fillId="0" borderId="4" xfId="0" applyNumberFormat="1" applyFont="1" applyBorder="1" applyAlignment="1">
      <alignment vertical="center" wrapText="1"/>
    </xf>
    <xf numFmtId="1" fontId="30" fillId="0" borderId="6" xfId="0" applyNumberFormat="1" applyFont="1" applyBorder="1" applyAlignment="1">
      <alignment vertical="center" wrapText="1"/>
    </xf>
    <xf numFmtId="1" fontId="30" fillId="0" borderId="7" xfId="0" applyNumberFormat="1" applyFont="1" applyBorder="1" applyAlignment="1">
      <alignment vertical="center" wrapText="1"/>
    </xf>
    <xf numFmtId="2" fontId="6" fillId="0" borderId="4" xfId="0" applyNumberFormat="1" applyFont="1" applyBorder="1" applyAlignment="1">
      <alignment vertical="center" wrapText="1"/>
    </xf>
    <xf numFmtId="2" fontId="4" fillId="0" borderId="6" xfId="0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1" fontId="13" fillId="0" borderId="4" xfId="0" applyNumberFormat="1" applyFont="1" applyBorder="1" applyAlignment="1">
      <alignment vertical="center" wrapText="1"/>
    </xf>
    <xf numFmtId="1" fontId="10" fillId="0" borderId="6" xfId="0" applyNumberFormat="1" applyFont="1" applyBorder="1" applyAlignment="1">
      <alignment vertical="center" wrapText="1"/>
    </xf>
    <xf numFmtId="1" fontId="10" fillId="0" borderId="7" xfId="0" applyNumberFormat="1" applyFont="1" applyBorder="1" applyAlignment="1">
      <alignment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/>
    </xf>
    <xf numFmtId="2" fontId="6" fillId="3" borderId="0" xfId="0" applyNumberFormat="1" applyFont="1" applyFill="1" applyBorder="1" applyAlignment="1">
      <alignment horizontal="center"/>
    </xf>
    <xf numFmtId="1" fontId="4" fillId="0" borderId="0" xfId="0" applyNumberFormat="1" applyFont="1" applyAlignment="1">
      <alignment horizontal="right"/>
    </xf>
    <xf numFmtId="1" fontId="13" fillId="0" borderId="4" xfId="0" applyNumberFormat="1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 wrapText="1"/>
    </xf>
    <xf numFmtId="1" fontId="10" fillId="0" borderId="7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right"/>
    </xf>
    <xf numFmtId="2" fontId="2" fillId="3" borderId="9" xfId="0" applyNumberFormat="1" applyFont="1" applyFill="1" applyBorder="1" applyAlignment="1">
      <alignment horizontal="center"/>
    </xf>
    <xf numFmtId="1" fontId="6" fillId="0" borderId="4" xfId="0" applyNumberFormat="1" applyFont="1" applyBorder="1" applyAlignment="1">
      <alignment vertical="center" wrapText="1"/>
    </xf>
    <xf numFmtId="1" fontId="4" fillId="0" borderId="6" xfId="0" applyNumberFormat="1" applyFont="1" applyBorder="1" applyAlignment="1">
      <alignment vertical="center" wrapText="1"/>
    </xf>
    <xf numFmtId="1" fontId="4" fillId="0" borderId="7" xfId="0" applyNumberFormat="1" applyFont="1" applyBorder="1" applyAlignment="1">
      <alignment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AB414"/>
  <sheetViews>
    <sheetView view="pageBreakPreview" topLeftCell="A202" zoomScale="80" zoomScaleSheetLayoutView="80" workbookViewId="0">
      <selection activeCell="A221" sqref="A221:Z221"/>
    </sheetView>
  </sheetViews>
  <sheetFormatPr defaultRowHeight="15.75"/>
  <cols>
    <col min="1" max="1" width="3.42578125" style="11" customWidth="1"/>
    <col min="2" max="2" width="13.85546875" style="12" customWidth="1"/>
    <col min="3" max="3" width="19.140625" style="12" customWidth="1"/>
    <col min="4" max="4" width="6.28515625" style="12" customWidth="1"/>
    <col min="5" max="5" width="8.5703125" style="88" customWidth="1"/>
    <col min="6" max="6" width="9.5703125" style="12" hidden="1" customWidth="1"/>
    <col min="7" max="7" width="9" style="25" hidden="1" customWidth="1"/>
    <col min="8" max="8" width="9.5703125" style="27" hidden="1" customWidth="1"/>
    <col min="9" max="9" width="14.42578125" style="12" hidden="1" customWidth="1"/>
    <col min="10" max="10" width="9.28515625" style="12" hidden="1" customWidth="1"/>
    <col min="11" max="11" width="9.28515625" style="25" hidden="1" customWidth="1"/>
    <col min="12" max="12" width="8" style="27" hidden="1" customWidth="1"/>
    <col min="13" max="13" width="17" style="12" hidden="1" customWidth="1"/>
    <col min="14" max="14" width="8.140625" style="27" hidden="1" customWidth="1"/>
    <col min="15" max="15" width="9" style="50" hidden="1" customWidth="1"/>
    <col min="16" max="16" width="8.85546875" style="12" customWidth="1"/>
    <col min="17" max="17" width="8.85546875" style="25" customWidth="1"/>
    <col min="18" max="18" width="8.7109375" style="27" customWidth="1"/>
    <col min="19" max="19" width="11.7109375" style="12" customWidth="1"/>
    <col min="20" max="20" width="7.85546875" style="27" hidden="1" customWidth="1"/>
    <col min="21" max="21" width="7.85546875" customWidth="1"/>
    <col min="23" max="23" width="8.28515625" customWidth="1"/>
    <col min="24" max="24" width="11.85546875" customWidth="1"/>
    <col min="25" max="25" width="8.42578125" style="69" customWidth="1"/>
  </cols>
  <sheetData>
    <row r="1" spans="1:26" ht="20.25">
      <c r="A1" s="217" t="s">
        <v>38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</row>
    <row r="2" spans="1:26" ht="20.25">
      <c r="A2" s="217" t="s">
        <v>64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</row>
    <row r="3" spans="1:26">
      <c r="A3" s="218" t="s">
        <v>39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</row>
    <row r="4" spans="1:26">
      <c r="A4" s="46" t="s">
        <v>54</v>
      </c>
      <c r="B4" s="46"/>
      <c r="C4" s="46"/>
      <c r="D4" s="46"/>
      <c r="E4" s="85"/>
      <c r="F4" s="46"/>
      <c r="G4" s="46"/>
      <c r="H4" s="46"/>
      <c r="I4" s="47"/>
      <c r="J4" s="47"/>
      <c r="K4" s="47"/>
      <c r="L4" s="47"/>
      <c r="M4" s="47"/>
      <c r="N4" s="63"/>
      <c r="P4" s="2"/>
      <c r="Q4" s="2"/>
      <c r="R4" s="2"/>
      <c r="S4" s="2"/>
      <c r="T4" s="38"/>
    </row>
    <row r="5" spans="1:26" s="117" customFormat="1" ht="21" customHeight="1">
      <c r="A5" s="205" t="s">
        <v>76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</row>
    <row r="6" spans="1:26" s="117" customFormat="1" ht="18.75">
      <c r="A6" s="205" t="s">
        <v>23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</row>
    <row r="7" spans="1:26" ht="36" customHeight="1">
      <c r="A7" s="66" t="s">
        <v>86</v>
      </c>
      <c r="B7" s="67"/>
      <c r="C7" s="67"/>
      <c r="D7" s="67"/>
      <c r="E7" s="87"/>
      <c r="F7" s="67"/>
      <c r="G7" s="67"/>
      <c r="H7" s="68"/>
      <c r="I7" s="67"/>
      <c r="J7" s="67"/>
      <c r="K7" s="67"/>
      <c r="L7" s="68"/>
      <c r="M7" s="67"/>
      <c r="N7" s="67"/>
      <c r="O7" s="67"/>
      <c r="P7"/>
      <c r="Q7"/>
      <c r="R7" s="69"/>
      <c r="S7" s="70"/>
      <c r="T7"/>
      <c r="Y7" s="153"/>
    </row>
    <row r="8" spans="1:26" s="1" customFormat="1" ht="18.75" customHeight="1">
      <c r="A8" s="184" t="s">
        <v>0</v>
      </c>
      <c r="B8" s="181" t="s">
        <v>1</v>
      </c>
      <c r="C8" s="181" t="s">
        <v>40</v>
      </c>
      <c r="D8" s="209" t="s">
        <v>2</v>
      </c>
      <c r="E8" s="206" t="s">
        <v>3</v>
      </c>
      <c r="F8" s="189" t="s">
        <v>14</v>
      </c>
      <c r="G8" s="190"/>
      <c r="H8" s="190"/>
      <c r="I8" s="191"/>
      <c r="J8" s="199" t="s">
        <v>4</v>
      </c>
      <c r="K8" s="200"/>
      <c r="L8" s="200"/>
      <c r="M8" s="201"/>
      <c r="N8" s="196" t="s">
        <v>8</v>
      </c>
      <c r="O8" s="181" t="s">
        <v>29</v>
      </c>
      <c r="P8" s="199" t="s">
        <v>61</v>
      </c>
      <c r="Q8" s="200"/>
      <c r="R8" s="200"/>
      <c r="S8" s="201"/>
      <c r="T8" s="196" t="s">
        <v>63</v>
      </c>
      <c r="U8" s="199" t="s">
        <v>65</v>
      </c>
      <c r="V8" s="200"/>
      <c r="W8" s="200"/>
      <c r="X8" s="201"/>
      <c r="Y8" s="196" t="s">
        <v>68</v>
      </c>
      <c r="Z8" s="196" t="s">
        <v>69</v>
      </c>
    </row>
    <row r="9" spans="1:26" s="1" customFormat="1" ht="18.75" customHeight="1">
      <c r="A9" s="185"/>
      <c r="B9" s="187"/>
      <c r="C9" s="182"/>
      <c r="D9" s="210"/>
      <c r="E9" s="207"/>
      <c r="F9" s="192" t="s">
        <v>34</v>
      </c>
      <c r="G9" s="193"/>
      <c r="H9" s="193"/>
      <c r="I9" s="194"/>
      <c r="J9" s="202" t="s">
        <v>15</v>
      </c>
      <c r="K9" s="203"/>
      <c r="L9" s="203"/>
      <c r="M9" s="204"/>
      <c r="N9" s="197"/>
      <c r="O9" s="215"/>
      <c r="P9" s="202" t="s">
        <v>62</v>
      </c>
      <c r="Q9" s="203"/>
      <c r="R9" s="203"/>
      <c r="S9" s="204"/>
      <c r="T9" s="197"/>
      <c r="U9" s="202" t="s">
        <v>66</v>
      </c>
      <c r="V9" s="203"/>
      <c r="W9" s="203"/>
      <c r="X9" s="204"/>
      <c r="Y9" s="197"/>
      <c r="Z9" s="197"/>
    </row>
    <row r="10" spans="1:26" s="1" customFormat="1" ht="30" customHeight="1">
      <c r="A10" s="186"/>
      <c r="B10" s="188"/>
      <c r="C10" s="183"/>
      <c r="D10" s="211"/>
      <c r="E10" s="208"/>
      <c r="F10" s="3" t="s">
        <v>5</v>
      </c>
      <c r="G10" s="3" t="s">
        <v>41</v>
      </c>
      <c r="H10" s="26" t="s">
        <v>6</v>
      </c>
      <c r="I10" s="3" t="s">
        <v>7</v>
      </c>
      <c r="J10" s="3" t="s">
        <v>5</v>
      </c>
      <c r="K10" s="3" t="s">
        <v>41</v>
      </c>
      <c r="L10" s="26" t="s">
        <v>6</v>
      </c>
      <c r="M10" s="3" t="s">
        <v>7</v>
      </c>
      <c r="N10" s="198"/>
      <c r="O10" s="216"/>
      <c r="P10" s="3" t="s">
        <v>5</v>
      </c>
      <c r="Q10" s="3" t="s">
        <v>41</v>
      </c>
      <c r="R10" s="26" t="s">
        <v>6</v>
      </c>
      <c r="S10" s="3" t="s">
        <v>7</v>
      </c>
      <c r="T10" s="198"/>
      <c r="U10" s="3" t="s">
        <v>5</v>
      </c>
      <c r="V10" s="3" t="s">
        <v>41</v>
      </c>
      <c r="W10" s="26" t="s">
        <v>6</v>
      </c>
      <c r="X10" s="3" t="s">
        <v>7</v>
      </c>
      <c r="Y10" s="198"/>
      <c r="Z10" s="198"/>
    </row>
    <row r="11" spans="1:26" s="1" customFormat="1" ht="46.5" customHeight="1">
      <c r="A11" s="6">
        <v>1</v>
      </c>
      <c r="B11" s="163" t="s">
        <v>9</v>
      </c>
      <c r="C11" s="14" t="s">
        <v>79</v>
      </c>
      <c r="D11" s="5" t="s">
        <v>10</v>
      </c>
      <c r="E11" s="83">
        <v>2338</v>
      </c>
      <c r="F11" s="5">
        <v>2030.51</v>
      </c>
      <c r="G11" s="52">
        <v>1.3440000000000001E-2</v>
      </c>
      <c r="H11" s="7">
        <f>F11*G11</f>
        <v>27.290054400000002</v>
      </c>
      <c r="I11" s="5">
        <f>H11*E11</f>
        <v>63804.147187200004</v>
      </c>
      <c r="J11" s="15">
        <v>2115.79</v>
      </c>
      <c r="K11" s="52">
        <v>1.3440000000000001E-2</v>
      </c>
      <c r="L11" s="7">
        <f>J11*K11</f>
        <v>28.436217599999999</v>
      </c>
      <c r="M11" s="5">
        <f>L11*E11</f>
        <v>66483.876748800001</v>
      </c>
      <c r="N11" s="7">
        <f t="shared" ref="N11:N20" si="0">M11/I11*100</f>
        <v>104.1999300668305</v>
      </c>
      <c r="O11" s="51">
        <f t="shared" ref="O11:O19" si="1">J11/F11*100</f>
        <v>104.1999300668305</v>
      </c>
      <c r="P11" s="34">
        <v>2306.1999999999998</v>
      </c>
      <c r="Q11" s="52">
        <v>1.3440000000000001E-2</v>
      </c>
      <c r="R11" s="7">
        <f>P11*Q11</f>
        <v>30.995327999999997</v>
      </c>
      <c r="S11" s="5">
        <f>R11*E11</f>
        <v>72467.076863999988</v>
      </c>
      <c r="T11" s="7">
        <f>S11/M11*100</f>
        <v>108.99947537326481</v>
      </c>
      <c r="U11" s="5">
        <f>P11*1.065</f>
        <v>2456.1029999999996</v>
      </c>
      <c r="V11" s="52">
        <v>1.3440000000000001E-2</v>
      </c>
      <c r="W11" s="7">
        <f t="shared" ref="W11:W16" si="2">U11*V11</f>
        <v>33.010024319999999</v>
      </c>
      <c r="X11" s="5">
        <f t="shared" ref="X11:X16" si="3">W11*E11</f>
        <v>77177.43686016</v>
      </c>
      <c r="Y11" s="7">
        <f t="shared" ref="Y11:Y16" si="4">X11/S11*100</f>
        <v>106.50000000000001</v>
      </c>
      <c r="Z11" s="7">
        <f t="shared" ref="Z11:Z16" si="5">U11/P11*100</f>
        <v>106.5</v>
      </c>
    </row>
    <row r="12" spans="1:26" s="1" customFormat="1" ht="31.5" customHeight="1">
      <c r="A12" s="6">
        <v>2</v>
      </c>
      <c r="B12" s="163" t="s">
        <v>20</v>
      </c>
      <c r="C12" s="14" t="s">
        <v>106</v>
      </c>
      <c r="D12" s="5" t="s">
        <v>12</v>
      </c>
      <c r="E12" s="20">
        <v>96</v>
      </c>
      <c r="F12" s="5">
        <v>117.24</v>
      </c>
      <c r="G12" s="5">
        <v>2.5099999999999998</v>
      </c>
      <c r="H12" s="7">
        <f>F12*G12</f>
        <v>294.27239999999995</v>
      </c>
      <c r="I12" s="5">
        <f t="shared" ref="I12:I19" si="6">H12*E12</f>
        <v>28250.150399999995</v>
      </c>
      <c r="J12" s="5">
        <v>123.46</v>
      </c>
      <c r="K12" s="5">
        <v>2.5099999999999998</v>
      </c>
      <c r="L12" s="7">
        <f t="shared" ref="L12:L19" si="7">J12*K12</f>
        <v>309.88459999999998</v>
      </c>
      <c r="M12" s="5">
        <f t="shared" ref="M12:M19" si="8">L12*E12</f>
        <v>29748.921599999998</v>
      </c>
      <c r="N12" s="7">
        <f t="shared" si="0"/>
        <v>105.30535653360629</v>
      </c>
      <c r="O12" s="51">
        <f t="shared" si="1"/>
        <v>105.30535653360629</v>
      </c>
      <c r="P12" s="43">
        <v>134.99</v>
      </c>
      <c r="Q12" s="5">
        <v>2.5099999999999998</v>
      </c>
      <c r="R12" s="7">
        <f t="shared" ref="R12:R19" si="9">P12*Q12</f>
        <v>338.82490000000001</v>
      </c>
      <c r="S12" s="5">
        <f t="shared" ref="S12:S19" si="10">R12*E12</f>
        <v>32527.190399999999</v>
      </c>
      <c r="T12" s="7">
        <f t="shared" ref="T12:T20" si="11">S12/M12*100</f>
        <v>109.33905718451319</v>
      </c>
      <c r="U12" s="34">
        <f>P12*1.065</f>
        <v>143.76435000000001</v>
      </c>
      <c r="V12" s="5">
        <v>2.5099999999999998</v>
      </c>
      <c r="W12" s="7">
        <f t="shared" si="2"/>
        <v>360.84851850000001</v>
      </c>
      <c r="X12" s="5">
        <f t="shared" si="3"/>
        <v>34641.457776000003</v>
      </c>
      <c r="Y12" s="7">
        <f t="shared" si="4"/>
        <v>106.50000000000001</v>
      </c>
      <c r="Z12" s="7">
        <f t="shared" si="5"/>
        <v>106.5</v>
      </c>
    </row>
    <row r="13" spans="1:26" s="1" customFormat="1" ht="27.75" customHeight="1">
      <c r="A13" s="6">
        <v>3</v>
      </c>
      <c r="B13" s="163" t="s">
        <v>21</v>
      </c>
      <c r="C13" s="14" t="s">
        <v>43</v>
      </c>
      <c r="D13" s="5" t="s">
        <v>12</v>
      </c>
      <c r="E13" s="20">
        <v>96</v>
      </c>
      <c r="F13" s="5">
        <v>15.63</v>
      </c>
      <c r="G13" s="5">
        <v>3.58</v>
      </c>
      <c r="H13" s="7">
        <f>F13*G13</f>
        <v>55.955400000000004</v>
      </c>
      <c r="I13" s="5">
        <f t="shared" si="6"/>
        <v>5371.7184000000007</v>
      </c>
      <c r="J13" s="5">
        <v>16.43</v>
      </c>
      <c r="K13" s="5">
        <v>3.58</v>
      </c>
      <c r="L13" s="7">
        <f t="shared" si="7"/>
        <v>58.819400000000002</v>
      </c>
      <c r="M13" s="5">
        <f t="shared" si="8"/>
        <v>5646.6624000000002</v>
      </c>
      <c r="N13" s="7">
        <f t="shared" si="0"/>
        <v>105.11836212412027</v>
      </c>
      <c r="O13" s="51">
        <f t="shared" si="1"/>
        <v>105.11836212412027</v>
      </c>
      <c r="P13" s="43">
        <v>18.29</v>
      </c>
      <c r="Q13" s="5">
        <v>3.58</v>
      </c>
      <c r="R13" s="7">
        <f t="shared" si="9"/>
        <v>65.478200000000001</v>
      </c>
      <c r="S13" s="5">
        <f t="shared" si="10"/>
        <v>6285.9071999999996</v>
      </c>
      <c r="T13" s="7">
        <f t="shared" si="11"/>
        <v>111.32075471698113</v>
      </c>
      <c r="U13" s="10">
        <v>20.37</v>
      </c>
      <c r="V13" s="5">
        <v>3.58</v>
      </c>
      <c r="W13" s="7">
        <f t="shared" si="2"/>
        <v>72.924599999999998</v>
      </c>
      <c r="X13" s="5">
        <f t="shared" si="3"/>
        <v>7000.7615999999998</v>
      </c>
      <c r="Y13" s="7">
        <f t="shared" si="4"/>
        <v>111.37233460907601</v>
      </c>
      <c r="Z13" s="7">
        <f t="shared" si="5"/>
        <v>111.37233460907601</v>
      </c>
    </row>
    <row r="14" spans="1:26" s="1" customFormat="1" ht="17.25" customHeight="1">
      <c r="A14" s="6">
        <v>4</v>
      </c>
      <c r="B14" s="163" t="s">
        <v>16</v>
      </c>
      <c r="C14" s="14" t="s">
        <v>43</v>
      </c>
      <c r="D14" s="5" t="s">
        <v>12</v>
      </c>
      <c r="E14" s="20">
        <v>96</v>
      </c>
      <c r="F14" s="5">
        <v>12.39</v>
      </c>
      <c r="G14" s="5">
        <v>6.09</v>
      </c>
      <c r="H14" s="7">
        <f>F14*G14</f>
        <v>75.455100000000002</v>
      </c>
      <c r="I14" s="5">
        <f t="shared" si="6"/>
        <v>7243.6895999999997</v>
      </c>
      <c r="J14" s="5">
        <v>13.03</v>
      </c>
      <c r="K14" s="5">
        <v>6.09</v>
      </c>
      <c r="L14" s="7">
        <f t="shared" si="7"/>
        <v>79.352699999999999</v>
      </c>
      <c r="M14" s="5">
        <f t="shared" si="8"/>
        <v>7617.8591999999999</v>
      </c>
      <c r="N14" s="7">
        <f t="shared" si="0"/>
        <v>105.16545601291365</v>
      </c>
      <c r="O14" s="51">
        <f t="shared" si="1"/>
        <v>105.16545601291362</v>
      </c>
      <c r="P14" s="43">
        <v>14.5</v>
      </c>
      <c r="Q14" s="5">
        <v>6.09</v>
      </c>
      <c r="R14" s="7">
        <f t="shared" si="9"/>
        <v>88.304999999999993</v>
      </c>
      <c r="S14" s="5">
        <f t="shared" si="10"/>
        <v>8477.2799999999988</v>
      </c>
      <c r="T14" s="7">
        <f t="shared" si="11"/>
        <v>111.28165771297004</v>
      </c>
      <c r="U14" s="10">
        <f>P14*1.114</f>
        <v>16.153000000000002</v>
      </c>
      <c r="V14" s="5">
        <v>6.09</v>
      </c>
      <c r="W14" s="7">
        <f t="shared" si="2"/>
        <v>98.371770000000012</v>
      </c>
      <c r="X14" s="5">
        <f t="shared" si="3"/>
        <v>9443.6899200000007</v>
      </c>
      <c r="Y14" s="7">
        <f t="shared" si="4"/>
        <v>111.40000000000003</v>
      </c>
      <c r="Z14" s="7">
        <f t="shared" si="5"/>
        <v>111.4</v>
      </c>
    </row>
    <row r="15" spans="1:26" s="1" customFormat="1" ht="30" customHeight="1">
      <c r="A15" s="6">
        <v>5</v>
      </c>
      <c r="B15" s="163" t="s">
        <v>17</v>
      </c>
      <c r="C15" s="14" t="s">
        <v>44</v>
      </c>
      <c r="D15" s="5" t="s">
        <v>12</v>
      </c>
      <c r="E15" s="20">
        <v>96</v>
      </c>
      <c r="F15" s="5">
        <v>6012.86</v>
      </c>
      <c r="G15" s="5">
        <v>11.8</v>
      </c>
      <c r="H15" s="7">
        <f>F15*G15/1000</f>
        <v>70.951748000000009</v>
      </c>
      <c r="I15" s="5">
        <f t="shared" si="6"/>
        <v>6811.3678080000009</v>
      </c>
      <c r="J15" s="7">
        <v>6265.4</v>
      </c>
      <c r="K15" s="5">
        <v>11.8</v>
      </c>
      <c r="L15" s="7">
        <f>J15*K15/1000</f>
        <v>73.931719999999999</v>
      </c>
      <c r="M15" s="5">
        <f t="shared" si="8"/>
        <v>7097.4451200000003</v>
      </c>
      <c r="N15" s="7">
        <f t="shared" si="0"/>
        <v>104.19999800427749</v>
      </c>
      <c r="O15" s="51">
        <f t="shared" si="1"/>
        <v>104.1999980042775</v>
      </c>
      <c r="P15" s="44">
        <v>6.73</v>
      </c>
      <c r="Q15" s="5">
        <v>11.8</v>
      </c>
      <c r="R15" s="7">
        <f t="shared" si="9"/>
        <v>79.414000000000016</v>
      </c>
      <c r="S15" s="5">
        <f t="shared" si="10"/>
        <v>7623.7440000000015</v>
      </c>
      <c r="T15" s="7">
        <f t="shared" si="11"/>
        <v>107.41532863025508</v>
      </c>
      <c r="U15" s="44">
        <v>6.73</v>
      </c>
      <c r="V15" s="5">
        <v>11.8</v>
      </c>
      <c r="W15" s="7">
        <f t="shared" si="2"/>
        <v>79.414000000000016</v>
      </c>
      <c r="X15" s="5">
        <f t="shared" si="3"/>
        <v>7623.7440000000015</v>
      </c>
      <c r="Y15" s="7">
        <f t="shared" si="4"/>
        <v>100</v>
      </c>
      <c r="Z15" s="7">
        <f t="shared" si="5"/>
        <v>100</v>
      </c>
    </row>
    <row r="16" spans="1:26" s="1" customFormat="1" ht="41.25" customHeight="1">
      <c r="A16" s="6">
        <v>6</v>
      </c>
      <c r="B16" s="163" t="s">
        <v>18</v>
      </c>
      <c r="C16" s="14" t="s">
        <v>45</v>
      </c>
      <c r="D16" s="5" t="s">
        <v>12</v>
      </c>
      <c r="E16" s="20">
        <v>96</v>
      </c>
      <c r="F16" s="5">
        <v>2.9</v>
      </c>
      <c r="G16" s="5">
        <v>55</v>
      </c>
      <c r="H16" s="7">
        <f>F16*G16</f>
        <v>159.5</v>
      </c>
      <c r="I16" s="5">
        <f t="shared" si="6"/>
        <v>15312</v>
      </c>
      <c r="J16" s="5">
        <v>3.02</v>
      </c>
      <c r="K16" s="5">
        <v>55</v>
      </c>
      <c r="L16" s="7">
        <f t="shared" si="7"/>
        <v>166.1</v>
      </c>
      <c r="M16" s="5">
        <f t="shared" si="8"/>
        <v>15945.599999999999</v>
      </c>
      <c r="N16" s="7">
        <f t="shared" si="0"/>
        <v>104.13793103448275</v>
      </c>
      <c r="O16" s="51">
        <f t="shared" si="1"/>
        <v>104.13793103448276</v>
      </c>
      <c r="P16" s="43">
        <v>3.24</v>
      </c>
      <c r="Q16" s="5">
        <v>55</v>
      </c>
      <c r="R16" s="7">
        <f t="shared" si="9"/>
        <v>178.20000000000002</v>
      </c>
      <c r="S16" s="5">
        <f t="shared" si="10"/>
        <v>17107.2</v>
      </c>
      <c r="T16" s="7">
        <f t="shared" si="11"/>
        <v>107.28476821192055</v>
      </c>
      <c r="U16" s="43">
        <v>3.28</v>
      </c>
      <c r="V16" s="5">
        <v>55</v>
      </c>
      <c r="W16" s="7">
        <f t="shared" si="2"/>
        <v>180.39999999999998</v>
      </c>
      <c r="X16" s="5">
        <f t="shared" si="3"/>
        <v>17318.399999999998</v>
      </c>
      <c r="Y16" s="7">
        <f t="shared" si="4"/>
        <v>101.23456790123456</v>
      </c>
      <c r="Z16" s="7">
        <f t="shared" si="5"/>
        <v>101.23456790123456</v>
      </c>
    </row>
    <row r="17" spans="1:26" s="1" customFormat="1" ht="27.75" customHeight="1">
      <c r="A17" s="6">
        <v>7</v>
      </c>
      <c r="B17" s="163" t="s">
        <v>35</v>
      </c>
      <c r="C17" s="14" t="s">
        <v>106</v>
      </c>
      <c r="D17" s="5" t="s">
        <v>10</v>
      </c>
      <c r="E17" s="19">
        <v>177</v>
      </c>
      <c r="F17" s="5">
        <v>117.24</v>
      </c>
      <c r="G17" s="53">
        <v>1.6E-2</v>
      </c>
      <c r="H17" s="7">
        <f>F17*G17</f>
        <v>1.87584</v>
      </c>
      <c r="I17" s="5">
        <f t="shared" si="6"/>
        <v>332.02368000000001</v>
      </c>
      <c r="J17" s="5">
        <v>123.46</v>
      </c>
      <c r="K17" s="53">
        <v>1.6E-2</v>
      </c>
      <c r="L17" s="7">
        <f t="shared" si="7"/>
        <v>1.97536</v>
      </c>
      <c r="M17" s="5">
        <f t="shared" si="8"/>
        <v>349.63871999999998</v>
      </c>
      <c r="N17" s="7">
        <f t="shared" si="0"/>
        <v>105.30535653360627</v>
      </c>
      <c r="O17" s="51">
        <f t="shared" si="1"/>
        <v>105.30535653360629</v>
      </c>
      <c r="P17" s="43"/>
      <c r="Q17" s="53">
        <v>1.6E-2</v>
      </c>
      <c r="R17" s="7">
        <f t="shared" si="9"/>
        <v>0</v>
      </c>
      <c r="S17" s="5">
        <f t="shared" si="10"/>
        <v>0</v>
      </c>
      <c r="T17" s="7">
        <f t="shared" si="11"/>
        <v>0</v>
      </c>
      <c r="U17" s="43"/>
      <c r="V17" s="53"/>
      <c r="W17" s="7"/>
      <c r="X17" s="5"/>
      <c r="Y17" s="7"/>
      <c r="Z17" s="7"/>
    </row>
    <row r="18" spans="1:26" s="1" customFormat="1" ht="17.25" customHeight="1">
      <c r="A18" s="6">
        <v>8</v>
      </c>
      <c r="B18" s="163" t="s">
        <v>36</v>
      </c>
      <c r="C18" s="14" t="s">
        <v>43</v>
      </c>
      <c r="D18" s="5" t="s">
        <v>10</v>
      </c>
      <c r="E18" s="19">
        <v>177</v>
      </c>
      <c r="F18" s="5">
        <v>15.63</v>
      </c>
      <c r="G18" s="53">
        <v>1.6E-2</v>
      </c>
      <c r="H18" s="7">
        <f>F18*G18</f>
        <v>0.25008000000000002</v>
      </c>
      <c r="I18" s="5">
        <f t="shared" si="6"/>
        <v>44.264160000000004</v>
      </c>
      <c r="J18" s="5">
        <v>16.43</v>
      </c>
      <c r="K18" s="53">
        <v>1.6E-2</v>
      </c>
      <c r="L18" s="7">
        <f t="shared" si="7"/>
        <v>0.26288</v>
      </c>
      <c r="M18" s="5">
        <f t="shared" si="8"/>
        <v>46.529760000000003</v>
      </c>
      <c r="N18" s="7">
        <f t="shared" si="0"/>
        <v>105.11836212412027</v>
      </c>
      <c r="O18" s="51">
        <f t="shared" si="1"/>
        <v>105.11836212412027</v>
      </c>
      <c r="P18" s="43"/>
      <c r="Q18" s="53">
        <v>1.6E-2</v>
      </c>
      <c r="R18" s="7">
        <f t="shared" si="9"/>
        <v>0</v>
      </c>
      <c r="S18" s="5">
        <f t="shared" si="10"/>
        <v>0</v>
      </c>
      <c r="T18" s="7">
        <f t="shared" si="11"/>
        <v>0</v>
      </c>
      <c r="U18" s="43"/>
      <c r="V18" s="53"/>
      <c r="W18" s="7"/>
      <c r="X18" s="5"/>
      <c r="Y18" s="7"/>
      <c r="Z18" s="7"/>
    </row>
    <row r="19" spans="1:26" s="1" customFormat="1" ht="43.5" customHeight="1">
      <c r="A19" s="6">
        <v>9</v>
      </c>
      <c r="B19" s="163" t="s">
        <v>37</v>
      </c>
      <c r="C19" s="14" t="s">
        <v>45</v>
      </c>
      <c r="D19" s="5" t="s">
        <v>10</v>
      </c>
      <c r="E19" s="19">
        <v>177</v>
      </c>
      <c r="F19" s="5">
        <v>2.9</v>
      </c>
      <c r="G19" s="5">
        <v>2</v>
      </c>
      <c r="H19" s="7">
        <f>F19*G19</f>
        <v>5.8</v>
      </c>
      <c r="I19" s="5">
        <f t="shared" si="6"/>
        <v>1026.5999999999999</v>
      </c>
      <c r="J19" s="5">
        <v>3.02</v>
      </c>
      <c r="K19" s="5">
        <v>2</v>
      </c>
      <c r="L19" s="7">
        <f t="shared" si="7"/>
        <v>6.04</v>
      </c>
      <c r="M19" s="5">
        <f t="shared" si="8"/>
        <v>1069.08</v>
      </c>
      <c r="N19" s="7">
        <f t="shared" si="0"/>
        <v>104.13793103448276</v>
      </c>
      <c r="O19" s="51">
        <f t="shared" si="1"/>
        <v>104.13793103448276</v>
      </c>
      <c r="P19" s="43"/>
      <c r="Q19" s="5">
        <v>2</v>
      </c>
      <c r="R19" s="7">
        <f t="shared" si="9"/>
        <v>0</v>
      </c>
      <c r="S19" s="5">
        <f t="shared" si="10"/>
        <v>0</v>
      </c>
      <c r="T19" s="7">
        <f t="shared" si="11"/>
        <v>0</v>
      </c>
      <c r="U19" s="43"/>
      <c r="V19" s="5"/>
      <c r="W19" s="7"/>
      <c r="X19" s="5"/>
      <c r="Y19" s="7"/>
      <c r="Z19" s="7"/>
    </row>
    <row r="20" spans="1:26" s="1" customFormat="1" ht="17.25" customHeight="1">
      <c r="A20" s="6">
        <v>10</v>
      </c>
      <c r="B20" s="4" t="s">
        <v>19</v>
      </c>
      <c r="C20" s="13"/>
      <c r="D20" s="8" t="s">
        <v>13</v>
      </c>
      <c r="E20" s="86" t="s">
        <v>13</v>
      </c>
      <c r="F20" s="8" t="s">
        <v>13</v>
      </c>
      <c r="G20" s="54" t="s">
        <v>13</v>
      </c>
      <c r="H20" s="8" t="s">
        <v>13</v>
      </c>
      <c r="I20" s="10">
        <f>SUM(I11:I19)</f>
        <v>128195.9612352</v>
      </c>
      <c r="J20" s="8" t="s">
        <v>13</v>
      </c>
      <c r="K20" s="54" t="s">
        <v>13</v>
      </c>
      <c r="L20" s="8" t="s">
        <v>13</v>
      </c>
      <c r="M20" s="10">
        <f>SUM(M11:M19)</f>
        <v>134005.6135488</v>
      </c>
      <c r="N20" s="39">
        <f t="shared" si="0"/>
        <v>104.53185284280609</v>
      </c>
      <c r="O20" s="8" t="s">
        <v>13</v>
      </c>
      <c r="P20" s="45" t="s">
        <v>13</v>
      </c>
      <c r="Q20" s="54" t="s">
        <v>13</v>
      </c>
      <c r="R20" s="8" t="s">
        <v>13</v>
      </c>
      <c r="S20" s="10">
        <f>SUM(S11:S19)</f>
        <v>144488.398464</v>
      </c>
      <c r="T20" s="39">
        <f t="shared" si="11"/>
        <v>107.82264610980835</v>
      </c>
      <c r="U20" s="45" t="s">
        <v>13</v>
      </c>
      <c r="V20" s="54" t="s">
        <v>13</v>
      </c>
      <c r="W20" s="8" t="s">
        <v>13</v>
      </c>
      <c r="X20" s="10">
        <f>SUM(X11:X19)</f>
        <v>153205.49015616</v>
      </c>
      <c r="Y20" s="39">
        <f>X20/S20*100</f>
        <v>106.03307378642714</v>
      </c>
      <c r="Z20" s="7" t="s">
        <v>13</v>
      </c>
    </row>
    <row r="21" spans="1:26" s="1" customFormat="1" ht="17.25" customHeight="1">
      <c r="A21" s="57"/>
      <c r="B21" s="58"/>
      <c r="C21" s="161"/>
      <c r="D21" s="59"/>
      <c r="E21" s="162"/>
      <c r="F21" s="59"/>
      <c r="G21" s="60"/>
      <c r="H21" s="59"/>
      <c r="I21" s="61"/>
      <c r="J21" s="59"/>
      <c r="K21" s="60"/>
      <c r="L21" s="59"/>
      <c r="M21" s="61"/>
      <c r="N21" s="64"/>
      <c r="O21" s="59"/>
      <c r="P21" s="59"/>
      <c r="Q21" s="60"/>
      <c r="R21" s="59"/>
      <c r="S21" s="61"/>
      <c r="T21" s="64"/>
      <c r="U21" s="59"/>
      <c r="V21" s="60"/>
      <c r="W21" s="59"/>
      <c r="X21" s="61"/>
      <c r="Y21" s="64"/>
      <c r="Z21" s="62"/>
    </row>
    <row r="22" spans="1:26" s="1" customFormat="1" ht="17.25" customHeight="1">
      <c r="A22" s="57"/>
      <c r="B22" s="178" t="s">
        <v>107</v>
      </c>
      <c r="C22" s="161"/>
      <c r="D22" s="59"/>
      <c r="E22" s="162"/>
      <c r="F22" s="59"/>
      <c r="G22" s="60"/>
      <c r="H22" s="59"/>
      <c r="I22" s="61"/>
      <c r="J22" s="59"/>
      <c r="K22" s="60"/>
      <c r="L22" s="59"/>
      <c r="M22" s="61"/>
      <c r="N22" s="64"/>
      <c r="O22" s="59"/>
      <c r="P22" s="59"/>
      <c r="Q22" s="60"/>
      <c r="R22" s="59"/>
      <c r="S22" s="61"/>
      <c r="T22" s="64"/>
      <c r="U22" s="59"/>
      <c r="V22" s="60"/>
      <c r="W22" s="59"/>
      <c r="X22" s="61"/>
      <c r="Y22" s="64"/>
      <c r="Z22" s="62"/>
    </row>
    <row r="23" spans="1:26" s="1" customFormat="1" ht="17.25" customHeight="1">
      <c r="A23" s="57"/>
      <c r="B23" s="58"/>
      <c r="C23" s="161"/>
      <c r="D23" s="59"/>
      <c r="E23" s="162"/>
      <c r="F23" s="59"/>
      <c r="G23" s="60"/>
      <c r="H23" s="59"/>
      <c r="I23" s="61"/>
      <c r="J23" s="59"/>
      <c r="K23" s="60"/>
      <c r="L23" s="59"/>
      <c r="M23" s="61"/>
      <c r="N23" s="64"/>
      <c r="O23" s="59"/>
      <c r="P23" s="59"/>
      <c r="Q23" s="60"/>
      <c r="R23" s="59"/>
      <c r="S23" s="61"/>
      <c r="T23" s="64"/>
      <c r="U23" s="59"/>
      <c r="V23" s="60"/>
      <c r="W23" s="59"/>
      <c r="X23" s="61"/>
      <c r="Y23" s="64"/>
      <c r="Z23" s="62"/>
    </row>
    <row r="24" spans="1:26" s="1" customFormat="1" ht="17.25" customHeight="1">
      <c r="A24" s="57"/>
      <c r="B24" s="58"/>
      <c r="C24" s="161"/>
      <c r="D24" s="59"/>
      <c r="E24" s="162"/>
      <c r="F24" s="59"/>
      <c r="G24" s="60"/>
      <c r="H24" s="59"/>
      <c r="I24" s="61"/>
      <c r="J24" s="59"/>
      <c r="K24" s="60"/>
      <c r="L24" s="59"/>
      <c r="M24" s="61"/>
      <c r="N24" s="64"/>
      <c r="O24" s="59"/>
      <c r="P24" s="59"/>
      <c r="Q24" s="60"/>
      <c r="R24" s="59"/>
      <c r="S24" s="61"/>
      <c r="T24" s="64"/>
      <c r="U24" s="59"/>
      <c r="V24" s="60"/>
      <c r="W24" s="59"/>
      <c r="X24" s="61"/>
      <c r="Y24" s="64"/>
      <c r="Z24" s="62"/>
    </row>
    <row r="25" spans="1:26" ht="36.75" customHeight="1">
      <c r="A25" s="66" t="s">
        <v>93</v>
      </c>
      <c r="B25" s="67"/>
      <c r="C25" s="67"/>
      <c r="D25" s="67"/>
      <c r="E25" s="87"/>
      <c r="F25" s="67"/>
      <c r="G25" s="67"/>
      <c r="H25" s="68"/>
      <c r="I25" s="67"/>
      <c r="J25" s="67"/>
      <c r="K25" s="67"/>
      <c r="L25" s="68"/>
      <c r="M25" s="67"/>
      <c r="N25" s="67"/>
      <c r="O25" s="67"/>
      <c r="P25"/>
      <c r="Q25"/>
      <c r="R25" s="69"/>
      <c r="S25" s="70"/>
      <c r="T25"/>
      <c r="Y25" s="153"/>
    </row>
    <row r="26" spans="1:26" s="1" customFormat="1" ht="18.75" customHeight="1">
      <c r="A26" s="184" t="s">
        <v>0</v>
      </c>
      <c r="B26" s="181" t="s">
        <v>1</v>
      </c>
      <c r="C26" s="181" t="s">
        <v>40</v>
      </c>
      <c r="D26" s="209" t="s">
        <v>2</v>
      </c>
      <c r="E26" s="206" t="s">
        <v>3</v>
      </c>
      <c r="F26" s="189" t="s">
        <v>14</v>
      </c>
      <c r="G26" s="190"/>
      <c r="H26" s="190"/>
      <c r="I26" s="191"/>
      <c r="J26" s="199" t="s">
        <v>4</v>
      </c>
      <c r="K26" s="200"/>
      <c r="L26" s="200"/>
      <c r="M26" s="201"/>
      <c r="N26" s="196" t="s">
        <v>8</v>
      </c>
      <c r="O26" s="181" t="s">
        <v>29</v>
      </c>
      <c r="P26" s="199" t="s">
        <v>61</v>
      </c>
      <c r="Q26" s="200"/>
      <c r="R26" s="200"/>
      <c r="S26" s="201"/>
      <c r="T26" s="196" t="s">
        <v>63</v>
      </c>
      <c r="U26" s="199" t="s">
        <v>65</v>
      </c>
      <c r="V26" s="200"/>
      <c r="W26" s="200"/>
      <c r="X26" s="201"/>
      <c r="Y26" s="196" t="s">
        <v>68</v>
      </c>
      <c r="Z26" s="196" t="s">
        <v>69</v>
      </c>
    </row>
    <row r="27" spans="1:26" s="1" customFormat="1" ht="18.75" customHeight="1">
      <c r="A27" s="185"/>
      <c r="B27" s="187"/>
      <c r="C27" s="182"/>
      <c r="D27" s="210"/>
      <c r="E27" s="207"/>
      <c r="F27" s="192" t="s">
        <v>34</v>
      </c>
      <c r="G27" s="193"/>
      <c r="H27" s="193"/>
      <c r="I27" s="194"/>
      <c r="J27" s="202" t="s">
        <v>15</v>
      </c>
      <c r="K27" s="203"/>
      <c r="L27" s="203"/>
      <c r="M27" s="204"/>
      <c r="N27" s="197"/>
      <c r="O27" s="215"/>
      <c r="P27" s="202" t="s">
        <v>62</v>
      </c>
      <c r="Q27" s="203"/>
      <c r="R27" s="203"/>
      <c r="S27" s="204"/>
      <c r="T27" s="197"/>
      <c r="U27" s="202" t="s">
        <v>66</v>
      </c>
      <c r="V27" s="203"/>
      <c r="W27" s="203"/>
      <c r="X27" s="204"/>
      <c r="Y27" s="197"/>
      <c r="Z27" s="197"/>
    </row>
    <row r="28" spans="1:26" s="1" customFormat="1" ht="30" customHeight="1">
      <c r="A28" s="186"/>
      <c r="B28" s="188"/>
      <c r="C28" s="183"/>
      <c r="D28" s="211"/>
      <c r="E28" s="208"/>
      <c r="F28" s="3" t="s">
        <v>5</v>
      </c>
      <c r="G28" s="3" t="s">
        <v>41</v>
      </c>
      <c r="H28" s="26" t="s">
        <v>6</v>
      </c>
      <c r="I28" s="3" t="s">
        <v>7</v>
      </c>
      <c r="J28" s="3" t="s">
        <v>5</v>
      </c>
      <c r="K28" s="3" t="s">
        <v>41</v>
      </c>
      <c r="L28" s="26" t="s">
        <v>6</v>
      </c>
      <c r="M28" s="3" t="s">
        <v>7</v>
      </c>
      <c r="N28" s="198"/>
      <c r="O28" s="216"/>
      <c r="P28" s="3" t="s">
        <v>5</v>
      </c>
      <c r="Q28" s="3" t="s">
        <v>41</v>
      </c>
      <c r="R28" s="26" t="s">
        <v>6</v>
      </c>
      <c r="S28" s="3" t="s">
        <v>7</v>
      </c>
      <c r="T28" s="198"/>
      <c r="U28" s="3" t="s">
        <v>5</v>
      </c>
      <c r="V28" s="3" t="s">
        <v>41</v>
      </c>
      <c r="W28" s="26" t="s">
        <v>6</v>
      </c>
      <c r="X28" s="3" t="s">
        <v>7</v>
      </c>
      <c r="Y28" s="198"/>
      <c r="Z28" s="198"/>
    </row>
    <row r="29" spans="1:26" s="1" customFormat="1" ht="42.75" customHeight="1">
      <c r="A29" s="6">
        <v>1</v>
      </c>
      <c r="B29" s="14" t="s">
        <v>9</v>
      </c>
      <c r="C29" s="163" t="s">
        <v>79</v>
      </c>
      <c r="D29" s="5" t="s">
        <v>10</v>
      </c>
      <c r="E29" s="113">
        <v>97896.7</v>
      </c>
      <c r="F29" s="5">
        <v>2030.51</v>
      </c>
      <c r="G29" s="52">
        <v>1.3440000000000001E-2</v>
      </c>
      <c r="H29" s="7">
        <f>F29*G29</f>
        <v>27.290054400000002</v>
      </c>
      <c r="I29" s="5">
        <f>H29*E29</f>
        <v>2671606.26858048</v>
      </c>
      <c r="J29" s="15">
        <v>2115.79</v>
      </c>
      <c r="K29" s="52">
        <v>1.3440000000000001E-2</v>
      </c>
      <c r="L29" s="7">
        <f>J29*K29</f>
        <v>28.436217599999999</v>
      </c>
      <c r="M29" s="5">
        <f>L29*E29</f>
        <v>2783811.8635219201</v>
      </c>
      <c r="N29" s="7">
        <f t="shared" ref="N29:N38" si="12">M29/I29*100</f>
        <v>104.1999300668305</v>
      </c>
      <c r="O29" s="51">
        <f t="shared" ref="O29:O37" si="13">J29/F29*100</f>
        <v>104.1999300668305</v>
      </c>
      <c r="P29" s="34">
        <v>2306.1999999999998</v>
      </c>
      <c r="Q29" s="52">
        <v>1.3440000000000001E-2</v>
      </c>
      <c r="R29" s="7">
        <f>P29*Q29</f>
        <v>30.995327999999997</v>
      </c>
      <c r="S29" s="5">
        <f>R29*E29</f>
        <v>3034340.3266175995</v>
      </c>
      <c r="T29" s="7">
        <f>S29/M29*100</f>
        <v>108.99947537326481</v>
      </c>
      <c r="U29" s="5">
        <f>P29*1.065</f>
        <v>2456.1029999999996</v>
      </c>
      <c r="V29" s="52">
        <v>1.3440000000000001E-2</v>
      </c>
      <c r="W29" s="7">
        <f t="shared" ref="W29:W34" si="14">U29*V29</f>
        <v>33.010024319999999</v>
      </c>
      <c r="X29" s="5">
        <f t="shared" ref="X29:X34" si="15">W29*E29</f>
        <v>3231572.447847744</v>
      </c>
      <c r="Y29" s="7">
        <f t="shared" ref="Y29:Y34" si="16">X29/S29*100</f>
        <v>106.50000000000001</v>
      </c>
      <c r="Z29" s="7">
        <f t="shared" ref="Z29:Z34" si="17">U29/P29*100</f>
        <v>106.5</v>
      </c>
    </row>
    <row r="30" spans="1:26" s="1" customFormat="1" ht="27.75" customHeight="1">
      <c r="A30" s="6">
        <v>2</v>
      </c>
      <c r="B30" s="14" t="s">
        <v>20</v>
      </c>
      <c r="C30" s="163" t="s">
        <v>106</v>
      </c>
      <c r="D30" s="5" t="s">
        <v>12</v>
      </c>
      <c r="E30" s="114">
        <v>3942</v>
      </c>
      <c r="F30" s="5">
        <v>117.24</v>
      </c>
      <c r="G30" s="5">
        <v>2.5099999999999998</v>
      </c>
      <c r="H30" s="7">
        <f>F30*G30</f>
        <v>294.27239999999995</v>
      </c>
      <c r="I30" s="5">
        <f t="shared" ref="I30:I37" si="18">H30*E30</f>
        <v>1160021.8007999999</v>
      </c>
      <c r="J30" s="5">
        <v>123.46</v>
      </c>
      <c r="K30" s="5">
        <v>2.5099999999999998</v>
      </c>
      <c r="L30" s="7">
        <f t="shared" ref="L30:L37" si="19">J30*K30</f>
        <v>309.88459999999998</v>
      </c>
      <c r="M30" s="5">
        <f t="shared" ref="M30:M37" si="20">L30*E30</f>
        <v>1221565.0932</v>
      </c>
      <c r="N30" s="7">
        <f t="shared" si="12"/>
        <v>105.30535653360629</v>
      </c>
      <c r="O30" s="51">
        <f t="shared" si="13"/>
        <v>105.30535653360629</v>
      </c>
      <c r="P30" s="43">
        <v>134.99</v>
      </c>
      <c r="Q30" s="5">
        <v>2.5099999999999998</v>
      </c>
      <c r="R30" s="7">
        <f t="shared" ref="R30:R37" si="21">P30*Q30</f>
        <v>338.82490000000001</v>
      </c>
      <c r="S30" s="5">
        <f t="shared" ref="S30:S37" si="22">R30*E30</f>
        <v>1335647.7558000002</v>
      </c>
      <c r="T30" s="7">
        <f t="shared" ref="T30:T38" si="23">S30/M30*100</f>
        <v>109.33905718451322</v>
      </c>
      <c r="U30" s="34">
        <f>P30*1.065</f>
        <v>143.76435000000001</v>
      </c>
      <c r="V30" s="5">
        <v>2.5099999999999998</v>
      </c>
      <c r="W30" s="7">
        <f t="shared" si="14"/>
        <v>360.84851850000001</v>
      </c>
      <c r="X30" s="5">
        <f t="shared" si="15"/>
        <v>1422464.859927</v>
      </c>
      <c r="Y30" s="7">
        <f t="shared" si="16"/>
        <v>106.5</v>
      </c>
      <c r="Z30" s="7">
        <f t="shared" si="17"/>
        <v>106.5</v>
      </c>
    </row>
    <row r="31" spans="1:26" s="1" customFormat="1" ht="29.25" customHeight="1">
      <c r="A31" s="6">
        <v>3</v>
      </c>
      <c r="B31" s="14" t="s">
        <v>21</v>
      </c>
      <c r="C31" s="163" t="s">
        <v>43</v>
      </c>
      <c r="D31" s="5" t="s">
        <v>12</v>
      </c>
      <c r="E31" s="114">
        <v>3942</v>
      </c>
      <c r="F31" s="5">
        <v>15.63</v>
      </c>
      <c r="G31" s="5">
        <v>3.58</v>
      </c>
      <c r="H31" s="7">
        <f>F31*G31</f>
        <v>55.955400000000004</v>
      </c>
      <c r="I31" s="5">
        <f t="shared" si="18"/>
        <v>220576.18680000002</v>
      </c>
      <c r="J31" s="5">
        <v>16.43</v>
      </c>
      <c r="K31" s="5">
        <v>3.58</v>
      </c>
      <c r="L31" s="7">
        <f t="shared" si="19"/>
        <v>58.819400000000002</v>
      </c>
      <c r="M31" s="5">
        <f t="shared" si="20"/>
        <v>231866.0748</v>
      </c>
      <c r="N31" s="7">
        <f t="shared" si="12"/>
        <v>105.11836212412027</v>
      </c>
      <c r="O31" s="51">
        <f t="shared" si="13"/>
        <v>105.11836212412027</v>
      </c>
      <c r="P31" s="43">
        <v>18.29</v>
      </c>
      <c r="Q31" s="5">
        <v>3.58</v>
      </c>
      <c r="R31" s="7">
        <f t="shared" si="21"/>
        <v>65.478200000000001</v>
      </c>
      <c r="S31" s="5">
        <f t="shared" si="22"/>
        <v>258115.0644</v>
      </c>
      <c r="T31" s="7">
        <f t="shared" si="23"/>
        <v>111.32075471698113</v>
      </c>
      <c r="U31" s="10">
        <v>20.37</v>
      </c>
      <c r="V31" s="5">
        <v>3.58</v>
      </c>
      <c r="W31" s="7">
        <f t="shared" si="14"/>
        <v>72.924599999999998</v>
      </c>
      <c r="X31" s="5">
        <f t="shared" si="15"/>
        <v>287468.7732</v>
      </c>
      <c r="Y31" s="7">
        <f t="shared" si="16"/>
        <v>111.37233460907598</v>
      </c>
      <c r="Z31" s="7">
        <f t="shared" si="17"/>
        <v>111.37233460907601</v>
      </c>
    </row>
    <row r="32" spans="1:26" s="1" customFormat="1" ht="21" customHeight="1">
      <c r="A32" s="6">
        <v>4</v>
      </c>
      <c r="B32" s="14" t="s">
        <v>16</v>
      </c>
      <c r="C32" s="163" t="s">
        <v>43</v>
      </c>
      <c r="D32" s="5" t="s">
        <v>12</v>
      </c>
      <c r="E32" s="114">
        <v>3942</v>
      </c>
      <c r="F32" s="5">
        <v>12.39</v>
      </c>
      <c r="G32" s="5">
        <v>6.09</v>
      </c>
      <c r="H32" s="7">
        <f>F32*G32</f>
        <v>75.455100000000002</v>
      </c>
      <c r="I32" s="5">
        <f t="shared" si="18"/>
        <v>297444.00420000002</v>
      </c>
      <c r="J32" s="5">
        <v>13.03</v>
      </c>
      <c r="K32" s="5">
        <v>6.09</v>
      </c>
      <c r="L32" s="7">
        <f t="shared" si="19"/>
        <v>79.352699999999999</v>
      </c>
      <c r="M32" s="5">
        <f t="shared" si="20"/>
        <v>312808.34340000001</v>
      </c>
      <c r="N32" s="7">
        <f t="shared" si="12"/>
        <v>105.16545601291362</v>
      </c>
      <c r="O32" s="51">
        <f t="shared" si="13"/>
        <v>105.16545601291362</v>
      </c>
      <c r="P32" s="43">
        <v>14.5</v>
      </c>
      <c r="Q32" s="5">
        <v>6.09</v>
      </c>
      <c r="R32" s="7">
        <f t="shared" si="21"/>
        <v>88.304999999999993</v>
      </c>
      <c r="S32" s="5">
        <f t="shared" si="22"/>
        <v>348098.31</v>
      </c>
      <c r="T32" s="7">
        <f t="shared" si="23"/>
        <v>111.28165771297007</v>
      </c>
      <c r="U32" s="10">
        <f>P32*1.114</f>
        <v>16.153000000000002</v>
      </c>
      <c r="V32" s="5">
        <v>6.09</v>
      </c>
      <c r="W32" s="7">
        <f t="shared" si="14"/>
        <v>98.371770000000012</v>
      </c>
      <c r="X32" s="5">
        <f t="shared" si="15"/>
        <v>387781.51734000002</v>
      </c>
      <c r="Y32" s="7">
        <f t="shared" si="16"/>
        <v>111.4</v>
      </c>
      <c r="Z32" s="7">
        <f t="shared" si="17"/>
        <v>111.4</v>
      </c>
    </row>
    <row r="33" spans="1:26" s="1" customFormat="1" ht="41.25" customHeight="1">
      <c r="A33" s="6">
        <v>5</v>
      </c>
      <c r="B33" s="14" t="s">
        <v>17</v>
      </c>
      <c r="C33" s="163" t="s">
        <v>44</v>
      </c>
      <c r="D33" s="5" t="s">
        <v>12</v>
      </c>
      <c r="E33" s="114">
        <v>3942</v>
      </c>
      <c r="F33" s="5">
        <v>6012.86</v>
      </c>
      <c r="G33" s="5">
        <v>11.8</v>
      </c>
      <c r="H33" s="7">
        <f>F33*G33/1000</f>
        <v>70.951748000000009</v>
      </c>
      <c r="I33" s="5">
        <f t="shared" si="18"/>
        <v>279691.79061600001</v>
      </c>
      <c r="J33" s="7">
        <v>6265.4</v>
      </c>
      <c r="K33" s="5">
        <v>11.8</v>
      </c>
      <c r="L33" s="7">
        <f>J33*K33/1000</f>
        <v>73.931719999999999</v>
      </c>
      <c r="M33" s="5">
        <f>L33*E33</f>
        <v>291438.84023999999</v>
      </c>
      <c r="N33" s="7">
        <f t="shared" si="12"/>
        <v>104.19999800427749</v>
      </c>
      <c r="O33" s="51">
        <f t="shared" si="13"/>
        <v>104.1999980042775</v>
      </c>
      <c r="P33" s="44">
        <v>6.73</v>
      </c>
      <c r="Q33" s="5">
        <v>11.8</v>
      </c>
      <c r="R33" s="7">
        <f t="shared" si="21"/>
        <v>79.414000000000016</v>
      </c>
      <c r="S33" s="5">
        <f t="shared" si="22"/>
        <v>313049.98800000007</v>
      </c>
      <c r="T33" s="7">
        <f t="shared" si="23"/>
        <v>107.41532863025508</v>
      </c>
      <c r="U33" s="44">
        <v>6.73</v>
      </c>
      <c r="V33" s="5">
        <v>11.8</v>
      </c>
      <c r="W33" s="7">
        <f t="shared" si="14"/>
        <v>79.414000000000016</v>
      </c>
      <c r="X33" s="5">
        <f t="shared" si="15"/>
        <v>313049.98800000007</v>
      </c>
      <c r="Y33" s="7">
        <f t="shared" si="16"/>
        <v>100</v>
      </c>
      <c r="Z33" s="7">
        <f t="shared" si="17"/>
        <v>100</v>
      </c>
    </row>
    <row r="34" spans="1:26" s="1" customFormat="1" ht="42.75" customHeight="1">
      <c r="A34" s="6">
        <v>6</v>
      </c>
      <c r="B34" s="14" t="s">
        <v>18</v>
      </c>
      <c r="C34" s="163" t="s">
        <v>45</v>
      </c>
      <c r="D34" s="5" t="s">
        <v>12</v>
      </c>
      <c r="E34" s="114">
        <v>3942</v>
      </c>
      <c r="F34" s="5">
        <v>2.9</v>
      </c>
      <c r="G34" s="5">
        <v>55</v>
      </c>
      <c r="H34" s="7">
        <f>F34*G34</f>
        <v>159.5</v>
      </c>
      <c r="I34" s="5">
        <f t="shared" si="18"/>
        <v>628749</v>
      </c>
      <c r="J34" s="5">
        <v>3.02</v>
      </c>
      <c r="K34" s="5">
        <v>55</v>
      </c>
      <c r="L34" s="7">
        <f t="shared" si="19"/>
        <v>166.1</v>
      </c>
      <c r="M34" s="5">
        <f t="shared" si="20"/>
        <v>654766.19999999995</v>
      </c>
      <c r="N34" s="7">
        <f t="shared" si="12"/>
        <v>104.13793103448275</v>
      </c>
      <c r="O34" s="51">
        <f t="shared" si="13"/>
        <v>104.13793103448276</v>
      </c>
      <c r="P34" s="43">
        <v>3.24</v>
      </c>
      <c r="Q34" s="5">
        <v>55</v>
      </c>
      <c r="R34" s="7">
        <f t="shared" si="21"/>
        <v>178.20000000000002</v>
      </c>
      <c r="S34" s="5">
        <f t="shared" si="22"/>
        <v>702464.4</v>
      </c>
      <c r="T34" s="7">
        <f t="shared" si="23"/>
        <v>107.28476821192055</v>
      </c>
      <c r="U34" s="43">
        <v>3.28</v>
      </c>
      <c r="V34" s="5">
        <v>55</v>
      </c>
      <c r="W34" s="7">
        <f t="shared" si="14"/>
        <v>180.39999999999998</v>
      </c>
      <c r="X34" s="5">
        <f t="shared" si="15"/>
        <v>711136.79999999993</v>
      </c>
      <c r="Y34" s="7">
        <f t="shared" si="16"/>
        <v>101.23456790123456</v>
      </c>
      <c r="Z34" s="7">
        <f t="shared" si="17"/>
        <v>101.23456790123456</v>
      </c>
    </row>
    <row r="35" spans="1:26" s="1" customFormat="1" ht="29.25" customHeight="1">
      <c r="A35" s="6">
        <v>7</v>
      </c>
      <c r="B35" s="14" t="s">
        <v>35</v>
      </c>
      <c r="C35" s="163" t="s">
        <v>106</v>
      </c>
      <c r="D35" s="5" t="s">
        <v>10</v>
      </c>
      <c r="E35" s="113">
        <v>10953.9</v>
      </c>
      <c r="F35" s="5">
        <v>117.24</v>
      </c>
      <c r="G35" s="53">
        <v>1.6E-2</v>
      </c>
      <c r="H35" s="7">
        <f>F35*G35</f>
        <v>1.87584</v>
      </c>
      <c r="I35" s="5">
        <f t="shared" si="18"/>
        <v>20547.763776</v>
      </c>
      <c r="J35" s="5">
        <v>123.46</v>
      </c>
      <c r="K35" s="53">
        <v>1.6E-2</v>
      </c>
      <c r="L35" s="7">
        <f t="shared" si="19"/>
        <v>1.97536</v>
      </c>
      <c r="M35" s="5">
        <f t="shared" si="20"/>
        <v>21637.895904000001</v>
      </c>
      <c r="N35" s="7">
        <f t="shared" si="12"/>
        <v>105.30535653360629</v>
      </c>
      <c r="O35" s="51">
        <f t="shared" si="13"/>
        <v>105.30535653360629</v>
      </c>
      <c r="P35" s="43"/>
      <c r="Q35" s="53">
        <v>1.6E-2</v>
      </c>
      <c r="R35" s="7">
        <f t="shared" si="21"/>
        <v>0</v>
      </c>
      <c r="S35" s="5">
        <f t="shared" si="22"/>
        <v>0</v>
      </c>
      <c r="T35" s="7">
        <f t="shared" si="23"/>
        <v>0</v>
      </c>
      <c r="U35" s="43"/>
      <c r="V35" s="53"/>
      <c r="W35" s="7"/>
      <c r="X35" s="5"/>
      <c r="Y35" s="7"/>
      <c r="Z35" s="7"/>
    </row>
    <row r="36" spans="1:26" s="1" customFormat="1" ht="21.75" customHeight="1">
      <c r="A36" s="6">
        <v>8</v>
      </c>
      <c r="B36" s="14" t="s">
        <v>36</v>
      </c>
      <c r="C36" s="163" t="s">
        <v>43</v>
      </c>
      <c r="D36" s="5" t="s">
        <v>10</v>
      </c>
      <c r="E36" s="113">
        <v>10953.9</v>
      </c>
      <c r="F36" s="5">
        <v>15.63</v>
      </c>
      <c r="G36" s="53">
        <v>1.6E-2</v>
      </c>
      <c r="H36" s="7">
        <f>F36*G36</f>
        <v>0.25008000000000002</v>
      </c>
      <c r="I36" s="5">
        <f t="shared" si="18"/>
        <v>2739.3513120000002</v>
      </c>
      <c r="J36" s="5">
        <v>16.43</v>
      </c>
      <c r="K36" s="53">
        <v>1.6E-2</v>
      </c>
      <c r="L36" s="7">
        <f t="shared" si="19"/>
        <v>0.26288</v>
      </c>
      <c r="M36" s="5">
        <f t="shared" si="20"/>
        <v>2879.561232</v>
      </c>
      <c r="N36" s="7">
        <f t="shared" si="12"/>
        <v>105.11836212412027</v>
      </c>
      <c r="O36" s="51">
        <f t="shared" si="13"/>
        <v>105.11836212412027</v>
      </c>
      <c r="P36" s="43"/>
      <c r="Q36" s="53">
        <v>1.6E-2</v>
      </c>
      <c r="R36" s="7">
        <f t="shared" si="21"/>
        <v>0</v>
      </c>
      <c r="S36" s="5">
        <f t="shared" si="22"/>
        <v>0</v>
      </c>
      <c r="T36" s="7">
        <f t="shared" si="23"/>
        <v>0</v>
      </c>
      <c r="U36" s="43"/>
      <c r="V36" s="53"/>
      <c r="W36" s="7"/>
      <c r="X36" s="5"/>
      <c r="Y36" s="7"/>
      <c r="Z36" s="7"/>
    </row>
    <row r="37" spans="1:26" s="1" customFormat="1" ht="42" customHeight="1">
      <c r="A37" s="6">
        <v>9</v>
      </c>
      <c r="B37" s="14" t="s">
        <v>37</v>
      </c>
      <c r="C37" s="163" t="s">
        <v>45</v>
      </c>
      <c r="D37" s="5" t="s">
        <v>10</v>
      </c>
      <c r="E37" s="113">
        <v>10953.9</v>
      </c>
      <c r="F37" s="5">
        <v>2.9</v>
      </c>
      <c r="G37" s="5">
        <v>2</v>
      </c>
      <c r="H37" s="7">
        <f>F37*G37</f>
        <v>5.8</v>
      </c>
      <c r="I37" s="5">
        <f t="shared" si="18"/>
        <v>63532.619999999995</v>
      </c>
      <c r="J37" s="5">
        <v>3.02</v>
      </c>
      <c r="K37" s="5">
        <v>2</v>
      </c>
      <c r="L37" s="7">
        <f t="shared" si="19"/>
        <v>6.04</v>
      </c>
      <c r="M37" s="5">
        <f t="shared" si="20"/>
        <v>66161.555999999997</v>
      </c>
      <c r="N37" s="7">
        <f t="shared" si="12"/>
        <v>104.13793103448276</v>
      </c>
      <c r="O37" s="51">
        <f t="shared" si="13"/>
        <v>104.13793103448276</v>
      </c>
      <c r="P37" s="43"/>
      <c r="Q37" s="5">
        <v>2</v>
      </c>
      <c r="R37" s="7">
        <f t="shared" si="21"/>
        <v>0</v>
      </c>
      <c r="S37" s="5">
        <f t="shared" si="22"/>
        <v>0</v>
      </c>
      <c r="T37" s="7">
        <f t="shared" si="23"/>
        <v>0</v>
      </c>
      <c r="U37" s="43"/>
      <c r="V37" s="5"/>
      <c r="W37" s="7"/>
      <c r="X37" s="5"/>
      <c r="Y37" s="7"/>
      <c r="Z37" s="7"/>
    </row>
    <row r="38" spans="1:26" s="1" customFormat="1" ht="17.25" customHeight="1">
      <c r="A38" s="6">
        <v>10</v>
      </c>
      <c r="B38" s="4" t="s">
        <v>19</v>
      </c>
      <c r="C38" s="13"/>
      <c r="D38" s="8" t="s">
        <v>13</v>
      </c>
      <c r="E38" s="86" t="s">
        <v>13</v>
      </c>
      <c r="F38" s="8" t="s">
        <v>13</v>
      </c>
      <c r="G38" s="54" t="s">
        <v>13</v>
      </c>
      <c r="H38" s="8" t="s">
        <v>13</v>
      </c>
      <c r="I38" s="10">
        <f>SUM(I29:I37)</f>
        <v>5344908.7860844806</v>
      </c>
      <c r="J38" s="8" t="s">
        <v>13</v>
      </c>
      <c r="K38" s="54" t="s">
        <v>13</v>
      </c>
      <c r="L38" s="8" t="s">
        <v>13</v>
      </c>
      <c r="M38" s="10">
        <f>SUM(M29:M37)</f>
        <v>5586935.4282979192</v>
      </c>
      <c r="N38" s="39">
        <f t="shared" si="12"/>
        <v>104.5281716096551</v>
      </c>
      <c r="O38" s="8" t="s">
        <v>13</v>
      </c>
      <c r="P38" s="45" t="s">
        <v>13</v>
      </c>
      <c r="Q38" s="54" t="s">
        <v>13</v>
      </c>
      <c r="R38" s="8" t="s">
        <v>13</v>
      </c>
      <c r="S38" s="35">
        <f>SUM(S29:S37)</f>
        <v>5991715.8448175993</v>
      </c>
      <c r="T38" s="39">
        <f t="shared" si="23"/>
        <v>107.24512430319959</v>
      </c>
      <c r="U38" s="45" t="s">
        <v>13</v>
      </c>
      <c r="V38" s="54" t="s">
        <v>13</v>
      </c>
      <c r="W38" s="8" t="s">
        <v>13</v>
      </c>
      <c r="X38" s="35">
        <f>SUM(X29:X37)</f>
        <v>6353474.3863147432</v>
      </c>
      <c r="Y38" s="39">
        <f>X38/S38*100</f>
        <v>106.03764515652121</v>
      </c>
      <c r="Z38" s="7" t="s">
        <v>13</v>
      </c>
    </row>
    <row r="39" spans="1:26" s="1" customFormat="1" ht="25.5" customHeight="1">
      <c r="A39" s="57"/>
      <c r="B39" s="58"/>
      <c r="C39" s="161"/>
      <c r="D39" s="59"/>
      <c r="E39" s="162"/>
      <c r="F39" s="59"/>
      <c r="G39" s="60"/>
      <c r="H39" s="59"/>
      <c r="I39" s="61"/>
      <c r="J39" s="59"/>
      <c r="K39" s="60"/>
      <c r="L39" s="59"/>
      <c r="M39" s="61"/>
      <c r="N39" s="64"/>
      <c r="O39" s="59"/>
      <c r="P39" s="59"/>
      <c r="Q39" s="60"/>
      <c r="R39" s="59"/>
      <c r="S39" s="61"/>
      <c r="T39" s="64"/>
      <c r="U39" s="59"/>
      <c r="V39" s="60"/>
      <c r="W39" s="59"/>
      <c r="X39" s="61"/>
      <c r="Y39" s="64"/>
      <c r="Z39" s="62"/>
    </row>
    <row r="40" spans="1:26" s="1" customFormat="1" ht="27" customHeight="1">
      <c r="A40" s="57"/>
      <c r="B40" s="178" t="s">
        <v>108</v>
      </c>
      <c r="C40" s="161"/>
      <c r="D40" s="59"/>
      <c r="E40" s="162"/>
      <c r="F40" s="59"/>
      <c r="G40" s="60"/>
      <c r="H40" s="59"/>
      <c r="I40" s="61"/>
      <c r="J40" s="59"/>
      <c r="K40" s="60"/>
      <c r="L40" s="59"/>
      <c r="M40" s="61"/>
      <c r="N40" s="64"/>
      <c r="O40" s="59"/>
      <c r="P40" s="59"/>
      <c r="Q40" s="60"/>
      <c r="R40" s="59"/>
      <c r="S40" s="61"/>
      <c r="T40" s="64"/>
      <c r="U40" s="59"/>
      <c r="V40" s="60"/>
      <c r="W40" s="59"/>
      <c r="X40" s="61"/>
      <c r="Y40" s="64"/>
      <c r="Z40" s="62"/>
    </row>
    <row r="41" spans="1:26" s="1" customFormat="1" ht="17.25" customHeight="1">
      <c r="A41" s="57"/>
      <c r="B41" s="58"/>
      <c r="C41" s="161"/>
      <c r="D41" s="59"/>
      <c r="E41" s="162"/>
      <c r="F41" s="59"/>
      <c r="G41" s="60"/>
      <c r="H41" s="59"/>
      <c r="I41" s="61"/>
      <c r="J41" s="59"/>
      <c r="K41" s="60"/>
      <c r="L41" s="59"/>
      <c r="M41" s="61"/>
      <c r="N41" s="64"/>
      <c r="O41" s="59"/>
      <c r="P41" s="59"/>
      <c r="Q41" s="60"/>
      <c r="R41" s="59"/>
      <c r="S41" s="61"/>
      <c r="T41" s="64"/>
      <c r="U41" s="59"/>
      <c r="V41" s="60"/>
      <c r="W41" s="59"/>
      <c r="X41" s="61"/>
      <c r="Y41" s="64"/>
      <c r="Z41" s="62"/>
    </row>
    <row r="42" spans="1:26" s="1" customFormat="1" ht="27" customHeight="1">
      <c r="A42" s="57"/>
      <c r="B42" s="58"/>
      <c r="C42" s="161"/>
      <c r="D42" s="59"/>
      <c r="E42" s="162"/>
      <c r="F42" s="59"/>
      <c r="G42" s="60"/>
      <c r="H42" s="59"/>
      <c r="I42" s="61"/>
      <c r="J42" s="59"/>
      <c r="K42" s="60"/>
      <c r="L42" s="59"/>
      <c r="M42" s="61"/>
      <c r="N42" s="64"/>
      <c r="O42" s="59"/>
      <c r="P42" s="59"/>
      <c r="Q42" s="60"/>
      <c r="R42" s="59"/>
      <c r="S42" s="61"/>
      <c r="T42" s="64"/>
      <c r="U42" s="59"/>
      <c r="V42" s="60"/>
      <c r="W42" s="59"/>
      <c r="X42" s="61"/>
      <c r="Y42" s="64"/>
      <c r="Z42" s="62"/>
    </row>
    <row r="43" spans="1:26" s="1" customFormat="1" ht="17.25" customHeight="1">
      <c r="A43" s="57"/>
      <c r="B43" s="58"/>
      <c r="C43" s="161"/>
      <c r="D43" s="59"/>
      <c r="E43" s="162"/>
      <c r="F43" s="59"/>
      <c r="G43" s="60"/>
      <c r="H43" s="59"/>
      <c r="I43" s="61"/>
      <c r="J43" s="59"/>
      <c r="K43" s="60"/>
      <c r="L43" s="59"/>
      <c r="M43" s="61"/>
      <c r="N43" s="64"/>
      <c r="O43" s="59"/>
      <c r="P43" s="59"/>
      <c r="Q43" s="60"/>
      <c r="R43" s="59"/>
      <c r="S43" s="61"/>
      <c r="T43" s="64"/>
      <c r="U43" s="59"/>
      <c r="V43" s="60"/>
      <c r="W43" s="59"/>
      <c r="X43" s="61"/>
      <c r="Y43" s="64"/>
      <c r="Z43" s="62"/>
    </row>
    <row r="44" spans="1:26" ht="39.75" customHeight="1">
      <c r="A44" s="66" t="s">
        <v>98</v>
      </c>
      <c r="B44" s="67"/>
      <c r="C44" s="67"/>
      <c r="D44" s="67"/>
      <c r="E44" s="87"/>
      <c r="F44" s="67"/>
      <c r="G44" s="67"/>
      <c r="H44" s="68"/>
      <c r="I44" s="67"/>
      <c r="J44" s="67"/>
      <c r="K44" s="67"/>
      <c r="L44" s="68"/>
      <c r="M44" s="67"/>
      <c r="N44" s="67"/>
      <c r="O44" s="67"/>
      <c r="P44"/>
      <c r="Q44"/>
      <c r="R44" s="69"/>
      <c r="S44" s="70"/>
      <c r="T44"/>
      <c r="Y44" s="153"/>
    </row>
    <row r="45" spans="1:26" s="1" customFormat="1" ht="18.75" customHeight="1">
      <c r="A45" s="184" t="s">
        <v>0</v>
      </c>
      <c r="B45" s="181" t="s">
        <v>1</v>
      </c>
      <c r="C45" s="181" t="s">
        <v>40</v>
      </c>
      <c r="D45" s="209" t="s">
        <v>2</v>
      </c>
      <c r="E45" s="206" t="s">
        <v>3</v>
      </c>
      <c r="F45" s="189" t="s">
        <v>14</v>
      </c>
      <c r="G45" s="190"/>
      <c r="H45" s="190"/>
      <c r="I45" s="191"/>
      <c r="J45" s="199" t="s">
        <v>4</v>
      </c>
      <c r="K45" s="200"/>
      <c r="L45" s="200"/>
      <c r="M45" s="201"/>
      <c r="N45" s="196" t="s">
        <v>8</v>
      </c>
      <c r="O45" s="181" t="s">
        <v>29</v>
      </c>
      <c r="P45" s="199" t="s">
        <v>61</v>
      </c>
      <c r="Q45" s="200"/>
      <c r="R45" s="200"/>
      <c r="S45" s="201"/>
      <c r="T45" s="196" t="s">
        <v>63</v>
      </c>
      <c r="U45" s="199" t="s">
        <v>65</v>
      </c>
      <c r="V45" s="200"/>
      <c r="W45" s="200"/>
      <c r="X45" s="201"/>
      <c r="Y45" s="196" t="s">
        <v>68</v>
      </c>
      <c r="Z45" s="196" t="s">
        <v>69</v>
      </c>
    </row>
    <row r="46" spans="1:26" s="1" customFormat="1" ht="18.75" customHeight="1">
      <c r="A46" s="185"/>
      <c r="B46" s="187"/>
      <c r="C46" s="182"/>
      <c r="D46" s="210"/>
      <c r="E46" s="207"/>
      <c r="F46" s="192" t="s">
        <v>34</v>
      </c>
      <c r="G46" s="193"/>
      <c r="H46" s="193"/>
      <c r="I46" s="194"/>
      <c r="J46" s="202" t="s">
        <v>15</v>
      </c>
      <c r="K46" s="203"/>
      <c r="L46" s="203"/>
      <c r="M46" s="204"/>
      <c r="N46" s="197"/>
      <c r="O46" s="215"/>
      <c r="P46" s="202" t="s">
        <v>62</v>
      </c>
      <c r="Q46" s="203"/>
      <c r="R46" s="203"/>
      <c r="S46" s="204"/>
      <c r="T46" s="197"/>
      <c r="U46" s="202" t="s">
        <v>66</v>
      </c>
      <c r="V46" s="203"/>
      <c r="W46" s="203"/>
      <c r="X46" s="204"/>
      <c r="Y46" s="197"/>
      <c r="Z46" s="197"/>
    </row>
    <row r="47" spans="1:26" s="1" customFormat="1" ht="30" customHeight="1">
      <c r="A47" s="186"/>
      <c r="B47" s="188"/>
      <c r="C47" s="183"/>
      <c r="D47" s="211"/>
      <c r="E47" s="208"/>
      <c r="F47" s="3" t="s">
        <v>5</v>
      </c>
      <c r="G47" s="3" t="s">
        <v>41</v>
      </c>
      <c r="H47" s="26" t="s">
        <v>6</v>
      </c>
      <c r="I47" s="3" t="s">
        <v>7</v>
      </c>
      <c r="J47" s="3" t="s">
        <v>5</v>
      </c>
      <c r="K47" s="3" t="s">
        <v>41</v>
      </c>
      <c r="L47" s="26" t="s">
        <v>6</v>
      </c>
      <c r="M47" s="3" t="s">
        <v>7</v>
      </c>
      <c r="N47" s="198"/>
      <c r="O47" s="216"/>
      <c r="P47" s="3" t="s">
        <v>5</v>
      </c>
      <c r="Q47" s="3" t="s">
        <v>41</v>
      </c>
      <c r="R47" s="26" t="s">
        <v>6</v>
      </c>
      <c r="S47" s="3" t="s">
        <v>7</v>
      </c>
      <c r="T47" s="198"/>
      <c r="U47" s="3" t="s">
        <v>5</v>
      </c>
      <c r="V47" s="3" t="s">
        <v>41</v>
      </c>
      <c r="W47" s="26" t="s">
        <v>6</v>
      </c>
      <c r="X47" s="3" t="s">
        <v>7</v>
      </c>
      <c r="Y47" s="198"/>
      <c r="Z47" s="198"/>
    </row>
    <row r="48" spans="1:26" s="1" customFormat="1" ht="45.75" customHeight="1">
      <c r="A48" s="6">
        <v>1</v>
      </c>
      <c r="B48" s="163" t="s">
        <v>9</v>
      </c>
      <c r="C48" s="163" t="s">
        <v>79</v>
      </c>
      <c r="D48" s="5" t="s">
        <v>10</v>
      </c>
      <c r="E48" s="113">
        <v>50454.9</v>
      </c>
      <c r="F48" s="5">
        <v>2030.51</v>
      </c>
      <c r="G48" s="52">
        <v>1.3440000000000001E-2</v>
      </c>
      <c r="H48" s="7">
        <f>F48*G48</f>
        <v>27.290054400000002</v>
      </c>
      <c r="I48" s="5">
        <f>H48*E48</f>
        <v>1376916.9657465601</v>
      </c>
      <c r="J48" s="15">
        <v>2115.79</v>
      </c>
      <c r="K48" s="52">
        <v>1.3440000000000001E-2</v>
      </c>
      <c r="L48" s="7">
        <f>J48*K48</f>
        <v>28.436217599999999</v>
      </c>
      <c r="M48" s="5">
        <f t="shared" ref="M48:M56" si="24">L48*E48</f>
        <v>1434746.5153862401</v>
      </c>
      <c r="N48" s="7">
        <f t="shared" ref="N48:N57" si="25">M48/I48*100</f>
        <v>104.1999300668305</v>
      </c>
      <c r="O48" s="51">
        <f t="shared" ref="O48:O56" si="26">J48/F48*100</f>
        <v>104.1999300668305</v>
      </c>
      <c r="P48" s="34">
        <v>2306.1999999999998</v>
      </c>
      <c r="Q48" s="52">
        <v>1.3440000000000001E-2</v>
      </c>
      <c r="R48" s="7">
        <f>P48*Q48</f>
        <v>30.995327999999997</v>
      </c>
      <c r="S48" s="5">
        <f>R48*E48</f>
        <v>1563866.1747071999</v>
      </c>
      <c r="T48" s="7">
        <f>S48/M48*100</f>
        <v>108.99947537326481</v>
      </c>
      <c r="U48" s="5">
        <f>P48*1.065</f>
        <v>2456.1029999999996</v>
      </c>
      <c r="V48" s="52">
        <v>1.3440000000000001E-2</v>
      </c>
      <c r="W48" s="7">
        <f t="shared" ref="W48:W53" si="27">U48*V48</f>
        <v>33.010024319999999</v>
      </c>
      <c r="X48" s="5">
        <f t="shared" ref="X48:X53" si="28">W48*E48</f>
        <v>1665517.4760631679</v>
      </c>
      <c r="Y48" s="7">
        <f t="shared" ref="Y48:Y53" si="29">X48/S48*100</f>
        <v>106.5</v>
      </c>
      <c r="Z48" s="7">
        <f t="shared" ref="Z48:Z53" si="30">U48/P48*100</f>
        <v>106.5</v>
      </c>
    </row>
    <row r="49" spans="1:27" s="1" customFormat="1" ht="33" customHeight="1">
      <c r="A49" s="6">
        <v>2</v>
      </c>
      <c r="B49" s="163" t="s">
        <v>20</v>
      </c>
      <c r="C49" s="163" t="s">
        <v>106</v>
      </c>
      <c r="D49" s="5" t="s">
        <v>12</v>
      </c>
      <c r="E49" s="114">
        <v>2032</v>
      </c>
      <c r="F49" s="5">
        <v>117.24</v>
      </c>
      <c r="G49" s="5">
        <v>2.5099999999999998</v>
      </c>
      <c r="H49" s="7">
        <f>F49*G49</f>
        <v>294.27239999999995</v>
      </c>
      <c r="I49" s="5">
        <f t="shared" ref="I49:I56" si="31">H49*E49</f>
        <v>597961.51679999987</v>
      </c>
      <c r="J49" s="5">
        <v>123.46</v>
      </c>
      <c r="K49" s="5">
        <v>2.5099999999999998</v>
      </c>
      <c r="L49" s="7">
        <f>J49*K49</f>
        <v>309.88459999999998</v>
      </c>
      <c r="M49" s="5">
        <f t="shared" si="24"/>
        <v>629685.50719999999</v>
      </c>
      <c r="N49" s="7">
        <f t="shared" si="25"/>
        <v>105.30535653360631</v>
      </c>
      <c r="O49" s="51">
        <f t="shared" si="26"/>
        <v>105.30535653360629</v>
      </c>
      <c r="P49" s="43">
        <v>134.99</v>
      </c>
      <c r="Q49" s="5">
        <v>2.5099999999999998</v>
      </c>
      <c r="R49" s="7">
        <f t="shared" ref="R49:R56" si="32">P49*Q49</f>
        <v>338.82490000000001</v>
      </c>
      <c r="S49" s="5">
        <f t="shared" ref="S49:S56" si="33">R49*E49</f>
        <v>688492.19680000003</v>
      </c>
      <c r="T49" s="7">
        <f t="shared" ref="T49:T57" si="34">S49/M49*100</f>
        <v>109.33905718451319</v>
      </c>
      <c r="U49" s="34">
        <f>P49*1.065</f>
        <v>143.76435000000001</v>
      </c>
      <c r="V49" s="5">
        <v>2.5099999999999998</v>
      </c>
      <c r="W49" s="7">
        <f t="shared" si="27"/>
        <v>360.84851850000001</v>
      </c>
      <c r="X49" s="5">
        <f t="shared" si="28"/>
        <v>733244.18959199998</v>
      </c>
      <c r="Y49" s="7">
        <f t="shared" si="29"/>
        <v>106.5</v>
      </c>
      <c r="Z49" s="7">
        <f t="shared" si="30"/>
        <v>106.5</v>
      </c>
    </row>
    <row r="50" spans="1:27" s="1" customFormat="1" ht="27.75" customHeight="1">
      <c r="A50" s="6">
        <v>3</v>
      </c>
      <c r="B50" s="163" t="s">
        <v>21</v>
      </c>
      <c r="C50" s="163" t="s">
        <v>43</v>
      </c>
      <c r="D50" s="5" t="s">
        <v>12</v>
      </c>
      <c r="E50" s="114">
        <v>2032</v>
      </c>
      <c r="F50" s="5">
        <v>15.63</v>
      </c>
      <c r="G50" s="5">
        <v>3.58</v>
      </c>
      <c r="H50" s="7">
        <f>F50*G50</f>
        <v>55.955400000000004</v>
      </c>
      <c r="I50" s="5">
        <f t="shared" si="31"/>
        <v>113701.37280000001</v>
      </c>
      <c r="J50" s="5">
        <v>16.43</v>
      </c>
      <c r="K50" s="5">
        <v>3.58</v>
      </c>
      <c r="L50" s="7">
        <f>J50*K50</f>
        <v>58.819400000000002</v>
      </c>
      <c r="M50" s="5">
        <f t="shared" si="24"/>
        <v>119521.0208</v>
      </c>
      <c r="N50" s="7">
        <f t="shared" si="25"/>
        <v>105.11836212412027</v>
      </c>
      <c r="O50" s="51">
        <f t="shared" si="26"/>
        <v>105.11836212412027</v>
      </c>
      <c r="P50" s="43">
        <v>18.29</v>
      </c>
      <c r="Q50" s="5">
        <v>3.58</v>
      </c>
      <c r="R50" s="7">
        <f t="shared" si="32"/>
        <v>65.478200000000001</v>
      </c>
      <c r="S50" s="5">
        <f t="shared" si="33"/>
        <v>133051.70240000001</v>
      </c>
      <c r="T50" s="7">
        <f t="shared" si="34"/>
        <v>111.32075471698116</v>
      </c>
      <c r="U50" s="10">
        <v>20.37</v>
      </c>
      <c r="V50" s="5">
        <v>3.58</v>
      </c>
      <c r="W50" s="7">
        <f t="shared" si="27"/>
        <v>72.924599999999998</v>
      </c>
      <c r="X50" s="5">
        <f t="shared" si="28"/>
        <v>148182.78719999999</v>
      </c>
      <c r="Y50" s="7">
        <f t="shared" si="29"/>
        <v>111.37233460907598</v>
      </c>
      <c r="Z50" s="7">
        <f t="shared" si="30"/>
        <v>111.37233460907601</v>
      </c>
      <c r="AA50" s="90" t="s">
        <v>105</v>
      </c>
    </row>
    <row r="51" spans="1:27" s="1" customFormat="1" ht="17.25" customHeight="1">
      <c r="A51" s="6">
        <v>4</v>
      </c>
      <c r="B51" s="163" t="s">
        <v>16</v>
      </c>
      <c r="C51" s="163" t="s">
        <v>43</v>
      </c>
      <c r="D51" s="5" t="s">
        <v>12</v>
      </c>
      <c r="E51" s="114">
        <v>2032</v>
      </c>
      <c r="F51" s="5">
        <v>12.39</v>
      </c>
      <c r="G51" s="5">
        <v>6.09</v>
      </c>
      <c r="H51" s="7">
        <f>F51*G51</f>
        <v>75.455100000000002</v>
      </c>
      <c r="I51" s="5">
        <f t="shared" si="31"/>
        <v>153324.76320000002</v>
      </c>
      <c r="J51" s="5">
        <v>13.03</v>
      </c>
      <c r="K51" s="5">
        <v>6.09</v>
      </c>
      <c r="L51" s="7">
        <f>J51*K51</f>
        <v>79.352699999999999</v>
      </c>
      <c r="M51" s="5">
        <f t="shared" si="24"/>
        <v>161244.68640000001</v>
      </c>
      <c r="N51" s="7">
        <f t="shared" si="25"/>
        <v>105.16545601291362</v>
      </c>
      <c r="O51" s="51">
        <f t="shared" si="26"/>
        <v>105.16545601291362</v>
      </c>
      <c r="P51" s="43">
        <v>14.5</v>
      </c>
      <c r="Q51" s="5">
        <v>6.09</v>
      </c>
      <c r="R51" s="7">
        <f t="shared" si="32"/>
        <v>88.304999999999993</v>
      </c>
      <c r="S51" s="5">
        <f t="shared" si="33"/>
        <v>179435.75999999998</v>
      </c>
      <c r="T51" s="7">
        <f t="shared" si="34"/>
        <v>111.28165771297004</v>
      </c>
      <c r="U51" s="10">
        <f>P51*1.114</f>
        <v>16.153000000000002</v>
      </c>
      <c r="V51" s="5">
        <v>6.09</v>
      </c>
      <c r="W51" s="7">
        <f t="shared" si="27"/>
        <v>98.371770000000012</v>
      </c>
      <c r="X51" s="5">
        <f t="shared" si="28"/>
        <v>199891.43664000003</v>
      </c>
      <c r="Y51" s="7">
        <f t="shared" si="29"/>
        <v>111.40000000000003</v>
      </c>
      <c r="Z51" s="7">
        <f t="shared" si="30"/>
        <v>111.4</v>
      </c>
    </row>
    <row r="52" spans="1:27" s="1" customFormat="1" ht="45.75" customHeight="1">
      <c r="A52" s="6">
        <v>5</v>
      </c>
      <c r="B52" s="163" t="s">
        <v>17</v>
      </c>
      <c r="C52" s="163" t="s">
        <v>44</v>
      </c>
      <c r="D52" s="5" t="s">
        <v>12</v>
      </c>
      <c r="E52" s="114">
        <v>2032</v>
      </c>
      <c r="F52" s="5">
        <v>6012.86</v>
      </c>
      <c r="G52" s="5">
        <v>11.8</v>
      </c>
      <c r="H52" s="7">
        <f>F52*G52/1000</f>
        <v>70.951748000000009</v>
      </c>
      <c r="I52" s="5">
        <f t="shared" si="31"/>
        <v>144173.95193600003</v>
      </c>
      <c r="J52" s="7">
        <v>6265.4</v>
      </c>
      <c r="K52" s="5">
        <v>11.8</v>
      </c>
      <c r="L52" s="7">
        <f>J52*K52/1000</f>
        <v>73.931719999999999</v>
      </c>
      <c r="M52" s="5">
        <f t="shared" si="24"/>
        <v>150229.25503999999</v>
      </c>
      <c r="N52" s="7">
        <f t="shared" si="25"/>
        <v>104.19999800427746</v>
      </c>
      <c r="O52" s="51">
        <f t="shared" si="26"/>
        <v>104.1999980042775</v>
      </c>
      <c r="P52" s="44">
        <v>6.73</v>
      </c>
      <c r="Q52" s="5">
        <v>11.8</v>
      </c>
      <c r="R52" s="7">
        <f t="shared" si="32"/>
        <v>79.414000000000016</v>
      </c>
      <c r="S52" s="5">
        <f t="shared" si="33"/>
        <v>161369.24800000002</v>
      </c>
      <c r="T52" s="7">
        <f t="shared" si="34"/>
        <v>107.41532863025508</v>
      </c>
      <c r="U52" s="44">
        <v>6.73</v>
      </c>
      <c r="V52" s="5">
        <v>11.8</v>
      </c>
      <c r="W52" s="7">
        <f t="shared" si="27"/>
        <v>79.414000000000016</v>
      </c>
      <c r="X52" s="5">
        <f t="shared" si="28"/>
        <v>161369.24800000002</v>
      </c>
      <c r="Y52" s="7">
        <f t="shared" si="29"/>
        <v>100</v>
      </c>
      <c r="Z52" s="7">
        <f t="shared" si="30"/>
        <v>100</v>
      </c>
    </row>
    <row r="53" spans="1:27" s="1" customFormat="1" ht="42.75" customHeight="1">
      <c r="A53" s="6">
        <v>6</v>
      </c>
      <c r="B53" s="163" t="s">
        <v>18</v>
      </c>
      <c r="C53" s="163" t="s">
        <v>45</v>
      </c>
      <c r="D53" s="5" t="s">
        <v>12</v>
      </c>
      <c r="E53" s="114">
        <v>2032</v>
      </c>
      <c r="F53" s="5">
        <v>2.9</v>
      </c>
      <c r="G53" s="5">
        <v>55</v>
      </c>
      <c r="H53" s="7">
        <f>F53*G53</f>
        <v>159.5</v>
      </c>
      <c r="I53" s="5">
        <f t="shared" si="31"/>
        <v>324104</v>
      </c>
      <c r="J53" s="5">
        <v>3.02</v>
      </c>
      <c r="K53" s="5">
        <v>55</v>
      </c>
      <c r="L53" s="7">
        <f>J53*K53</f>
        <v>166.1</v>
      </c>
      <c r="M53" s="5">
        <f t="shared" si="24"/>
        <v>337515.2</v>
      </c>
      <c r="N53" s="7">
        <f t="shared" si="25"/>
        <v>104.13793103448276</v>
      </c>
      <c r="O53" s="51">
        <f t="shared" si="26"/>
        <v>104.13793103448276</v>
      </c>
      <c r="P53" s="43">
        <v>3.24</v>
      </c>
      <c r="Q53" s="5">
        <v>55</v>
      </c>
      <c r="R53" s="7">
        <f t="shared" si="32"/>
        <v>178.20000000000002</v>
      </c>
      <c r="S53" s="5">
        <f t="shared" si="33"/>
        <v>362102.4</v>
      </c>
      <c r="T53" s="7">
        <f t="shared" si="34"/>
        <v>107.28476821192052</v>
      </c>
      <c r="U53" s="43">
        <v>3.28</v>
      </c>
      <c r="V53" s="5">
        <v>55</v>
      </c>
      <c r="W53" s="7">
        <f t="shared" si="27"/>
        <v>180.39999999999998</v>
      </c>
      <c r="X53" s="5">
        <f t="shared" si="28"/>
        <v>366572.79999999993</v>
      </c>
      <c r="Y53" s="7">
        <f t="shared" si="29"/>
        <v>101.23456790123456</v>
      </c>
      <c r="Z53" s="7">
        <f t="shared" si="30"/>
        <v>101.23456790123456</v>
      </c>
    </row>
    <row r="54" spans="1:27" s="1" customFormat="1" ht="35.25" customHeight="1">
      <c r="A54" s="6">
        <v>7</v>
      </c>
      <c r="B54" s="163" t="s">
        <v>35</v>
      </c>
      <c r="C54" s="163" t="s">
        <v>106</v>
      </c>
      <c r="D54" s="5" t="s">
        <v>10</v>
      </c>
      <c r="E54" s="113">
        <v>5586</v>
      </c>
      <c r="F54" s="5">
        <v>117.24</v>
      </c>
      <c r="G54" s="53">
        <v>1.6E-2</v>
      </c>
      <c r="H54" s="7">
        <f>F54*G54</f>
        <v>1.87584</v>
      </c>
      <c r="I54" s="5">
        <f t="shared" si="31"/>
        <v>10478.44224</v>
      </c>
      <c r="J54" s="5">
        <v>123.46</v>
      </c>
      <c r="K54" s="53">
        <v>1.6E-2</v>
      </c>
      <c r="L54" s="7">
        <f>J54*K54</f>
        <v>1.97536</v>
      </c>
      <c r="M54" s="5">
        <f t="shared" si="24"/>
        <v>11034.36096</v>
      </c>
      <c r="N54" s="7">
        <f t="shared" si="25"/>
        <v>105.30535653360627</v>
      </c>
      <c r="O54" s="51">
        <f t="shared" si="26"/>
        <v>105.30535653360629</v>
      </c>
      <c r="P54" s="43"/>
      <c r="Q54" s="53">
        <v>1.6E-2</v>
      </c>
      <c r="R54" s="7">
        <f t="shared" si="32"/>
        <v>0</v>
      </c>
      <c r="S54" s="5">
        <f t="shared" si="33"/>
        <v>0</v>
      </c>
      <c r="T54" s="7">
        <f t="shared" si="34"/>
        <v>0</v>
      </c>
      <c r="U54" s="43"/>
      <c r="V54" s="53"/>
      <c r="W54" s="7"/>
      <c r="X54" s="5"/>
      <c r="Y54" s="7"/>
      <c r="Z54" s="7"/>
    </row>
    <row r="55" spans="1:27" s="1" customFormat="1" ht="17.25" customHeight="1">
      <c r="A55" s="6">
        <v>8</v>
      </c>
      <c r="B55" s="163" t="s">
        <v>36</v>
      </c>
      <c r="C55" s="163" t="s">
        <v>43</v>
      </c>
      <c r="D55" s="5" t="s">
        <v>10</v>
      </c>
      <c r="E55" s="113">
        <v>5586</v>
      </c>
      <c r="F55" s="5">
        <v>15.63</v>
      </c>
      <c r="G55" s="53">
        <v>1.6E-2</v>
      </c>
      <c r="H55" s="7">
        <f>F55*G55</f>
        <v>0.25008000000000002</v>
      </c>
      <c r="I55" s="5">
        <f t="shared" si="31"/>
        <v>1396.9468800000002</v>
      </c>
      <c r="J55" s="5">
        <v>16.43</v>
      </c>
      <c r="K55" s="53">
        <v>1.6E-2</v>
      </c>
      <c r="L55" s="7">
        <f>J55*K55</f>
        <v>0.26288</v>
      </c>
      <c r="M55" s="5">
        <f t="shared" si="24"/>
        <v>1468.44768</v>
      </c>
      <c r="N55" s="7">
        <f t="shared" si="25"/>
        <v>105.11836212412027</v>
      </c>
      <c r="O55" s="51">
        <f t="shared" si="26"/>
        <v>105.11836212412027</v>
      </c>
      <c r="P55" s="43"/>
      <c r="Q55" s="53">
        <v>1.6E-2</v>
      </c>
      <c r="R55" s="7">
        <f t="shared" si="32"/>
        <v>0</v>
      </c>
      <c r="S55" s="5">
        <f t="shared" si="33"/>
        <v>0</v>
      </c>
      <c r="T55" s="7">
        <f t="shared" si="34"/>
        <v>0</v>
      </c>
      <c r="U55" s="43"/>
      <c r="V55" s="53"/>
      <c r="W55" s="7"/>
      <c r="X55" s="5"/>
      <c r="Y55" s="7"/>
      <c r="Z55" s="7"/>
    </row>
    <row r="56" spans="1:27" s="1" customFormat="1" ht="42.75" customHeight="1">
      <c r="A56" s="6">
        <v>9</v>
      </c>
      <c r="B56" s="163" t="s">
        <v>37</v>
      </c>
      <c r="C56" s="163" t="s">
        <v>45</v>
      </c>
      <c r="D56" s="5" t="s">
        <v>10</v>
      </c>
      <c r="E56" s="113">
        <v>5586</v>
      </c>
      <c r="F56" s="5">
        <v>2.9</v>
      </c>
      <c r="G56" s="5">
        <v>2</v>
      </c>
      <c r="H56" s="7">
        <f>F56*G56</f>
        <v>5.8</v>
      </c>
      <c r="I56" s="5">
        <f t="shared" si="31"/>
        <v>32398.799999999999</v>
      </c>
      <c r="J56" s="5">
        <v>3.02</v>
      </c>
      <c r="K56" s="5">
        <v>2</v>
      </c>
      <c r="L56" s="7">
        <f>J56*K56</f>
        <v>6.04</v>
      </c>
      <c r="M56" s="5">
        <f t="shared" si="24"/>
        <v>33739.440000000002</v>
      </c>
      <c r="N56" s="7">
        <f t="shared" si="25"/>
        <v>104.13793103448276</v>
      </c>
      <c r="O56" s="51">
        <f t="shared" si="26"/>
        <v>104.13793103448276</v>
      </c>
      <c r="P56" s="43"/>
      <c r="Q56" s="5">
        <v>2</v>
      </c>
      <c r="R56" s="7">
        <f t="shared" si="32"/>
        <v>0</v>
      </c>
      <c r="S56" s="5">
        <f t="shared" si="33"/>
        <v>0</v>
      </c>
      <c r="T56" s="7">
        <f t="shared" si="34"/>
        <v>0</v>
      </c>
      <c r="U56" s="43"/>
      <c r="V56" s="5"/>
      <c r="W56" s="7"/>
      <c r="X56" s="5"/>
      <c r="Y56" s="7"/>
      <c r="Z56" s="7"/>
    </row>
    <row r="57" spans="1:27" s="1" customFormat="1" ht="17.25" customHeight="1">
      <c r="A57" s="6">
        <v>10</v>
      </c>
      <c r="B57" s="4" t="s">
        <v>19</v>
      </c>
      <c r="C57" s="13"/>
      <c r="D57" s="8" t="s">
        <v>13</v>
      </c>
      <c r="E57" s="86" t="s">
        <v>13</v>
      </c>
      <c r="F57" s="8" t="s">
        <v>13</v>
      </c>
      <c r="G57" s="54" t="s">
        <v>13</v>
      </c>
      <c r="H57" s="8" t="s">
        <v>13</v>
      </c>
      <c r="I57" s="10">
        <f>SUM(I48:I56)</f>
        <v>2754456.7596025597</v>
      </c>
      <c r="J57" s="8" t="s">
        <v>13</v>
      </c>
      <c r="K57" s="54" t="s">
        <v>13</v>
      </c>
      <c r="L57" s="8" t="s">
        <v>13</v>
      </c>
      <c r="M57" s="10">
        <f>SUM(M48:M56)</f>
        <v>2879184.4334662408</v>
      </c>
      <c r="N57" s="39">
        <f t="shared" si="25"/>
        <v>104.52821317411707</v>
      </c>
      <c r="O57" s="8" t="s">
        <v>13</v>
      </c>
      <c r="P57" s="45" t="s">
        <v>13</v>
      </c>
      <c r="Q57" s="54" t="s">
        <v>13</v>
      </c>
      <c r="R57" s="8" t="s">
        <v>13</v>
      </c>
      <c r="S57" s="35">
        <f>SUM(S48:S56)</f>
        <v>3088317.4819071996</v>
      </c>
      <c r="T57" s="39">
        <f t="shared" si="34"/>
        <v>107.26362111471907</v>
      </c>
      <c r="U57" s="45" t="s">
        <v>13</v>
      </c>
      <c r="V57" s="54" t="s">
        <v>13</v>
      </c>
      <c r="W57" s="8" t="s">
        <v>13</v>
      </c>
      <c r="X57" s="35">
        <f>SUM(X48:X56)</f>
        <v>3274777.9374951678</v>
      </c>
      <c r="Y57" s="39">
        <f>X57/S57*100</f>
        <v>106.03760645336304</v>
      </c>
      <c r="Z57" s="7" t="s">
        <v>13</v>
      </c>
    </row>
    <row r="58" spans="1:27" s="1" customFormat="1" ht="28.5" customHeight="1">
      <c r="A58" s="57"/>
      <c r="B58" s="58"/>
      <c r="C58" s="161"/>
      <c r="D58" s="59"/>
      <c r="E58" s="162"/>
      <c r="F58" s="59"/>
      <c r="G58" s="60"/>
      <c r="H58" s="59"/>
      <c r="I58" s="61"/>
      <c r="J58" s="59"/>
      <c r="K58" s="60"/>
      <c r="L58" s="59"/>
      <c r="M58" s="61"/>
      <c r="N58" s="64"/>
      <c r="O58" s="59"/>
      <c r="P58" s="59"/>
      <c r="Q58" s="60"/>
      <c r="R58" s="59"/>
      <c r="S58" s="164"/>
      <c r="T58" s="64"/>
      <c r="U58" s="59"/>
      <c r="V58" s="60"/>
      <c r="W58" s="59"/>
      <c r="X58" s="164"/>
      <c r="Y58" s="64"/>
      <c r="Z58" s="62"/>
    </row>
    <row r="59" spans="1:27" s="1" customFormat="1" ht="15.75" customHeight="1">
      <c r="A59" s="57"/>
      <c r="B59" s="58"/>
      <c r="C59" s="161"/>
      <c r="D59" s="59"/>
      <c r="E59" s="162"/>
      <c r="F59" s="59"/>
      <c r="G59" s="60"/>
      <c r="H59" s="59"/>
      <c r="I59" s="61"/>
      <c r="J59" s="59"/>
      <c r="K59" s="60"/>
      <c r="L59" s="59"/>
      <c r="M59" s="61"/>
      <c r="N59" s="64"/>
      <c r="O59" s="59"/>
      <c r="P59" s="59"/>
      <c r="Q59" s="60"/>
      <c r="R59" s="59"/>
      <c r="S59" s="164"/>
      <c r="T59" s="64"/>
      <c r="U59" s="59"/>
      <c r="V59" s="60"/>
      <c r="W59" s="59"/>
      <c r="X59" s="164"/>
      <c r="Y59" s="64"/>
      <c r="Z59" s="62"/>
    </row>
    <row r="60" spans="1:27" s="1" customFormat="1" ht="23.25" customHeight="1">
      <c r="A60" s="57"/>
      <c r="B60" s="178" t="s">
        <v>107</v>
      </c>
      <c r="C60" s="161"/>
      <c r="D60" s="59"/>
      <c r="E60" s="162"/>
      <c r="F60" s="59"/>
      <c r="G60" s="60"/>
      <c r="H60" s="59"/>
      <c r="I60" s="61"/>
      <c r="J60" s="59"/>
      <c r="K60" s="60"/>
      <c r="L60" s="59"/>
      <c r="M60" s="61"/>
      <c r="N60" s="64"/>
      <c r="O60" s="59"/>
      <c r="P60" s="59"/>
      <c r="Q60" s="60"/>
      <c r="R60" s="59"/>
      <c r="S60" s="164"/>
      <c r="T60" s="64"/>
      <c r="U60" s="59"/>
      <c r="V60" s="60"/>
      <c r="W60" s="59"/>
      <c r="X60" s="164"/>
      <c r="Y60" s="64"/>
      <c r="Z60" s="62"/>
    </row>
    <row r="61" spans="1:27" s="1" customFormat="1" ht="29.25" customHeight="1">
      <c r="A61" s="57"/>
      <c r="B61" s="58"/>
      <c r="C61" s="161"/>
      <c r="D61" s="59"/>
      <c r="E61" s="162"/>
      <c r="F61" s="59"/>
      <c r="G61" s="60"/>
      <c r="H61" s="59"/>
      <c r="I61" s="61"/>
      <c r="J61" s="59"/>
      <c r="K61" s="60"/>
      <c r="L61" s="59"/>
      <c r="M61" s="61"/>
      <c r="N61" s="64"/>
      <c r="O61" s="59"/>
      <c r="P61" s="59"/>
      <c r="Q61" s="60"/>
      <c r="R61" s="59"/>
      <c r="S61" s="164"/>
      <c r="T61" s="64"/>
      <c r="U61" s="59"/>
      <c r="V61" s="60"/>
      <c r="W61" s="59"/>
      <c r="X61" s="164"/>
      <c r="Y61" s="64"/>
      <c r="Z61" s="62"/>
    </row>
    <row r="62" spans="1:27" s="147" customFormat="1" ht="39.75" customHeight="1">
      <c r="A62" s="66" t="s">
        <v>103</v>
      </c>
      <c r="B62" s="144"/>
      <c r="C62" s="144"/>
      <c r="D62" s="144"/>
      <c r="E62" s="145"/>
      <c r="F62" s="144"/>
      <c r="G62" s="144"/>
      <c r="H62" s="146"/>
      <c r="I62" s="144"/>
      <c r="J62" s="144"/>
      <c r="K62" s="144"/>
      <c r="L62" s="146"/>
      <c r="M62" s="144"/>
      <c r="N62" s="144"/>
      <c r="O62" s="144"/>
      <c r="R62" s="148"/>
      <c r="S62" s="149"/>
      <c r="Y62" s="154"/>
      <c r="AA62" s="150"/>
    </row>
    <row r="63" spans="1:27" s="1" customFormat="1" ht="18.75" customHeight="1">
      <c r="A63" s="184" t="s">
        <v>0</v>
      </c>
      <c r="B63" s="181" t="s">
        <v>1</v>
      </c>
      <c r="C63" s="181" t="s">
        <v>40</v>
      </c>
      <c r="D63" s="209" t="s">
        <v>2</v>
      </c>
      <c r="E63" s="206" t="s">
        <v>3</v>
      </c>
      <c r="F63" s="189" t="s">
        <v>14</v>
      </c>
      <c r="G63" s="190"/>
      <c r="H63" s="190"/>
      <c r="I63" s="191"/>
      <c r="J63" s="199" t="s">
        <v>4</v>
      </c>
      <c r="K63" s="200"/>
      <c r="L63" s="200"/>
      <c r="M63" s="201"/>
      <c r="N63" s="196" t="s">
        <v>8</v>
      </c>
      <c r="O63" s="181" t="s">
        <v>29</v>
      </c>
      <c r="P63" s="199" t="s">
        <v>61</v>
      </c>
      <c r="Q63" s="200"/>
      <c r="R63" s="200"/>
      <c r="S63" s="201"/>
      <c r="T63" s="196" t="s">
        <v>63</v>
      </c>
      <c r="U63" s="199" t="s">
        <v>65</v>
      </c>
      <c r="V63" s="200"/>
      <c r="W63" s="200"/>
      <c r="X63" s="201"/>
      <c r="Y63" s="196" t="s">
        <v>68</v>
      </c>
      <c r="Z63" s="196" t="s">
        <v>69</v>
      </c>
    </row>
    <row r="64" spans="1:27" s="1" customFormat="1" ht="18.75" customHeight="1">
      <c r="A64" s="185"/>
      <c r="B64" s="187"/>
      <c r="C64" s="182"/>
      <c r="D64" s="210"/>
      <c r="E64" s="207"/>
      <c r="F64" s="192" t="s">
        <v>34</v>
      </c>
      <c r="G64" s="193"/>
      <c r="H64" s="193"/>
      <c r="I64" s="194"/>
      <c r="J64" s="202" t="s">
        <v>15</v>
      </c>
      <c r="K64" s="203"/>
      <c r="L64" s="203"/>
      <c r="M64" s="204"/>
      <c r="N64" s="197"/>
      <c r="O64" s="215"/>
      <c r="P64" s="202" t="s">
        <v>62</v>
      </c>
      <c r="Q64" s="203"/>
      <c r="R64" s="203"/>
      <c r="S64" s="204"/>
      <c r="T64" s="197"/>
      <c r="U64" s="202" t="s">
        <v>66</v>
      </c>
      <c r="V64" s="203"/>
      <c r="W64" s="203"/>
      <c r="X64" s="204"/>
      <c r="Y64" s="197"/>
      <c r="Z64" s="197"/>
    </row>
    <row r="65" spans="1:26" s="1" customFormat="1" ht="30" customHeight="1">
      <c r="A65" s="186"/>
      <c r="B65" s="188"/>
      <c r="C65" s="183"/>
      <c r="D65" s="211"/>
      <c r="E65" s="208"/>
      <c r="F65" s="3" t="s">
        <v>5</v>
      </c>
      <c r="G65" s="3" t="s">
        <v>41</v>
      </c>
      <c r="H65" s="26" t="s">
        <v>6</v>
      </c>
      <c r="I65" s="3" t="s">
        <v>7</v>
      </c>
      <c r="J65" s="3" t="s">
        <v>5</v>
      </c>
      <c r="K65" s="3" t="s">
        <v>41</v>
      </c>
      <c r="L65" s="26" t="s">
        <v>6</v>
      </c>
      <c r="M65" s="3" t="s">
        <v>7</v>
      </c>
      <c r="N65" s="198"/>
      <c r="O65" s="216"/>
      <c r="P65" s="3" t="s">
        <v>5</v>
      </c>
      <c r="Q65" s="3" t="s">
        <v>41</v>
      </c>
      <c r="R65" s="26" t="s">
        <v>6</v>
      </c>
      <c r="S65" s="3" t="s">
        <v>7</v>
      </c>
      <c r="T65" s="198"/>
      <c r="U65" s="3" t="s">
        <v>5</v>
      </c>
      <c r="V65" s="3" t="s">
        <v>41</v>
      </c>
      <c r="W65" s="26" t="s">
        <v>6</v>
      </c>
      <c r="X65" s="3" t="s">
        <v>7</v>
      </c>
      <c r="Y65" s="198"/>
      <c r="Z65" s="198"/>
    </row>
    <row r="66" spans="1:26" s="1" customFormat="1" ht="45.75" customHeight="1">
      <c r="A66" s="6">
        <v>1</v>
      </c>
      <c r="B66" s="163" t="s">
        <v>9</v>
      </c>
      <c r="C66" s="163" t="s">
        <v>79</v>
      </c>
      <c r="D66" s="5" t="s">
        <v>10</v>
      </c>
      <c r="E66" s="83">
        <v>5295.4</v>
      </c>
      <c r="F66" s="5">
        <v>2030.51</v>
      </c>
      <c r="G66" s="52">
        <v>1.3440000000000001E-2</v>
      </c>
      <c r="H66" s="7">
        <f>F66*G66</f>
        <v>27.290054400000002</v>
      </c>
      <c r="I66" s="5">
        <f>H66*E66</f>
        <v>144511.75406976001</v>
      </c>
      <c r="J66" s="15">
        <v>2115.79</v>
      </c>
      <c r="K66" s="52">
        <v>1.3440000000000001E-2</v>
      </c>
      <c r="L66" s="7">
        <f>J66*K66</f>
        <v>28.436217599999999</v>
      </c>
      <c r="M66" s="5">
        <f t="shared" ref="M66:M74" si="35">L66*E66</f>
        <v>150581.14667903999</v>
      </c>
      <c r="N66" s="7">
        <f t="shared" ref="N66:N75" si="36">M66/I66*100</f>
        <v>104.19993006683048</v>
      </c>
      <c r="O66" s="51">
        <f t="shared" ref="O66:O74" si="37">J66/F66*100</f>
        <v>104.1999300668305</v>
      </c>
      <c r="P66" s="34">
        <v>2306.1999999999998</v>
      </c>
      <c r="Q66" s="52">
        <v>1.3440000000000001E-2</v>
      </c>
      <c r="R66" s="7">
        <f>P66*Q66</f>
        <v>30.995327999999997</v>
      </c>
      <c r="S66" s="5">
        <f>R66*E66</f>
        <v>164132.65989119996</v>
      </c>
      <c r="T66" s="7">
        <f>S66/M66*100</f>
        <v>108.99947537326481</v>
      </c>
      <c r="U66" s="5">
        <f>P66*1.065</f>
        <v>2456.1029999999996</v>
      </c>
      <c r="V66" s="52">
        <v>1.3440000000000001E-2</v>
      </c>
      <c r="W66" s="7">
        <f t="shared" ref="W66:W71" si="38">U66*V66</f>
        <v>33.010024319999999</v>
      </c>
      <c r="X66" s="5">
        <f t="shared" ref="X66:X71" si="39">W66*E66</f>
        <v>174801.28278412798</v>
      </c>
      <c r="Y66" s="7">
        <f t="shared" ref="Y66:Y71" si="40">X66/S66*100</f>
        <v>106.50000000000001</v>
      </c>
      <c r="Z66" s="7">
        <f t="shared" ref="Z66:Z71" si="41">U66/P66*100</f>
        <v>106.5</v>
      </c>
    </row>
    <row r="67" spans="1:26" s="1" customFormat="1" ht="33" customHeight="1">
      <c r="A67" s="6">
        <v>2</v>
      </c>
      <c r="B67" s="163" t="s">
        <v>20</v>
      </c>
      <c r="C67" s="163" t="s">
        <v>106</v>
      </c>
      <c r="D67" s="5" t="s">
        <v>12</v>
      </c>
      <c r="E67" s="20">
        <v>195</v>
      </c>
      <c r="F67" s="5">
        <v>117.24</v>
      </c>
      <c r="G67" s="5">
        <v>2.5099999999999998</v>
      </c>
      <c r="H67" s="7">
        <f>F67*G67</f>
        <v>294.27239999999995</v>
      </c>
      <c r="I67" s="5">
        <f t="shared" ref="I67:I74" si="42">H67*E67</f>
        <v>57383.117999999988</v>
      </c>
      <c r="J67" s="5">
        <v>123.46</v>
      </c>
      <c r="K67" s="5">
        <v>2.5099999999999998</v>
      </c>
      <c r="L67" s="7">
        <f>J67*K67</f>
        <v>309.88459999999998</v>
      </c>
      <c r="M67" s="5">
        <f t="shared" si="35"/>
        <v>60427.496999999996</v>
      </c>
      <c r="N67" s="7">
        <f t="shared" si="36"/>
        <v>105.30535653360629</v>
      </c>
      <c r="O67" s="51">
        <f t="shared" si="37"/>
        <v>105.30535653360629</v>
      </c>
      <c r="P67" s="43">
        <v>134.99</v>
      </c>
      <c r="Q67" s="5">
        <v>2.5099999999999998</v>
      </c>
      <c r="R67" s="7">
        <f t="shared" ref="R67:R74" si="43">P67*Q67</f>
        <v>338.82490000000001</v>
      </c>
      <c r="S67" s="5">
        <f t="shared" ref="S67:S74" si="44">R67*E67</f>
        <v>66070.855500000005</v>
      </c>
      <c r="T67" s="7">
        <f t="shared" ref="T67:T75" si="45">S67/M67*100</f>
        <v>109.33905718451322</v>
      </c>
      <c r="U67" s="34">
        <f>P67*1.065</f>
        <v>143.76435000000001</v>
      </c>
      <c r="V67" s="5">
        <v>2.5099999999999998</v>
      </c>
      <c r="W67" s="7">
        <f t="shared" si="38"/>
        <v>360.84851850000001</v>
      </c>
      <c r="X67" s="5">
        <f t="shared" si="39"/>
        <v>70365.461107499999</v>
      </c>
      <c r="Y67" s="7">
        <f t="shared" si="40"/>
        <v>106.5</v>
      </c>
      <c r="Z67" s="7">
        <f t="shared" si="41"/>
        <v>106.5</v>
      </c>
    </row>
    <row r="68" spans="1:26" s="1" customFormat="1" ht="24.75" customHeight="1">
      <c r="A68" s="6">
        <v>3</v>
      </c>
      <c r="B68" s="163" t="s">
        <v>21</v>
      </c>
      <c r="C68" s="163" t="s">
        <v>43</v>
      </c>
      <c r="D68" s="5" t="s">
        <v>12</v>
      </c>
      <c r="E68" s="20">
        <v>195</v>
      </c>
      <c r="F68" s="5">
        <v>15.63</v>
      </c>
      <c r="G68" s="5">
        <v>3.58</v>
      </c>
      <c r="H68" s="7">
        <f>F68*G68</f>
        <v>55.955400000000004</v>
      </c>
      <c r="I68" s="5">
        <f t="shared" si="42"/>
        <v>10911.303000000002</v>
      </c>
      <c r="J68" s="5">
        <v>16.43</v>
      </c>
      <c r="K68" s="5">
        <v>3.58</v>
      </c>
      <c r="L68" s="7">
        <f>J68*K68</f>
        <v>58.819400000000002</v>
      </c>
      <c r="M68" s="5">
        <f t="shared" si="35"/>
        <v>11469.782999999999</v>
      </c>
      <c r="N68" s="7">
        <f t="shared" si="36"/>
        <v>105.11836212412027</v>
      </c>
      <c r="O68" s="51">
        <f t="shared" si="37"/>
        <v>105.11836212412027</v>
      </c>
      <c r="P68" s="43">
        <v>18.29</v>
      </c>
      <c r="Q68" s="5">
        <v>3.58</v>
      </c>
      <c r="R68" s="7">
        <f t="shared" si="43"/>
        <v>65.478200000000001</v>
      </c>
      <c r="S68" s="5">
        <f t="shared" si="44"/>
        <v>12768.249</v>
      </c>
      <c r="T68" s="7">
        <f t="shared" si="45"/>
        <v>111.32075471698113</v>
      </c>
      <c r="U68" s="10">
        <v>20.37</v>
      </c>
      <c r="V68" s="5">
        <v>3.58</v>
      </c>
      <c r="W68" s="7">
        <f t="shared" si="38"/>
        <v>72.924599999999998</v>
      </c>
      <c r="X68" s="5">
        <f t="shared" si="39"/>
        <v>14220.297</v>
      </c>
      <c r="Y68" s="7">
        <f t="shared" si="40"/>
        <v>111.37233460907601</v>
      </c>
      <c r="Z68" s="7">
        <f t="shared" si="41"/>
        <v>111.37233460907601</v>
      </c>
    </row>
    <row r="69" spans="1:26" s="1" customFormat="1" ht="17.25" customHeight="1">
      <c r="A69" s="6">
        <v>4</v>
      </c>
      <c r="B69" s="163" t="s">
        <v>16</v>
      </c>
      <c r="C69" s="163" t="s">
        <v>43</v>
      </c>
      <c r="D69" s="5" t="s">
        <v>12</v>
      </c>
      <c r="E69" s="20">
        <v>195</v>
      </c>
      <c r="F69" s="5">
        <v>12.39</v>
      </c>
      <c r="G69" s="5">
        <v>6.09</v>
      </c>
      <c r="H69" s="7">
        <f>F69*G69</f>
        <v>75.455100000000002</v>
      </c>
      <c r="I69" s="5">
        <f t="shared" si="42"/>
        <v>14713.744500000001</v>
      </c>
      <c r="J69" s="5">
        <v>13.03</v>
      </c>
      <c r="K69" s="5">
        <v>6.09</v>
      </c>
      <c r="L69" s="7">
        <f>J69*K69</f>
        <v>79.352699999999999</v>
      </c>
      <c r="M69" s="5">
        <f t="shared" si="35"/>
        <v>15473.7765</v>
      </c>
      <c r="N69" s="7">
        <f t="shared" si="36"/>
        <v>105.16545601291362</v>
      </c>
      <c r="O69" s="51">
        <f t="shared" si="37"/>
        <v>105.16545601291362</v>
      </c>
      <c r="P69" s="43">
        <v>14.5</v>
      </c>
      <c r="Q69" s="5">
        <v>6.09</v>
      </c>
      <c r="R69" s="7">
        <f t="shared" si="43"/>
        <v>88.304999999999993</v>
      </c>
      <c r="S69" s="5">
        <f t="shared" si="44"/>
        <v>17219.474999999999</v>
      </c>
      <c r="T69" s="7">
        <f t="shared" si="45"/>
        <v>111.28165771297004</v>
      </c>
      <c r="U69" s="10">
        <f>P69*1.114</f>
        <v>16.153000000000002</v>
      </c>
      <c r="V69" s="5">
        <v>6.09</v>
      </c>
      <c r="W69" s="7">
        <f t="shared" si="38"/>
        <v>98.371770000000012</v>
      </c>
      <c r="X69" s="5">
        <f t="shared" si="39"/>
        <v>19182.495150000002</v>
      </c>
      <c r="Y69" s="7">
        <f t="shared" si="40"/>
        <v>111.40000000000003</v>
      </c>
      <c r="Z69" s="7">
        <f t="shared" si="41"/>
        <v>111.4</v>
      </c>
    </row>
    <row r="70" spans="1:26" s="1" customFormat="1" ht="45.75" customHeight="1">
      <c r="A70" s="6">
        <v>5</v>
      </c>
      <c r="B70" s="163" t="s">
        <v>17</v>
      </c>
      <c r="C70" s="163" t="s">
        <v>44</v>
      </c>
      <c r="D70" s="5" t="s">
        <v>12</v>
      </c>
      <c r="E70" s="20">
        <v>195</v>
      </c>
      <c r="F70" s="5">
        <v>6012.86</v>
      </c>
      <c r="G70" s="5">
        <v>11.8</v>
      </c>
      <c r="H70" s="7">
        <f>F70*G70/1000</f>
        <v>70.951748000000009</v>
      </c>
      <c r="I70" s="5">
        <f t="shared" si="42"/>
        <v>13835.590860000002</v>
      </c>
      <c r="J70" s="7">
        <v>6265.4</v>
      </c>
      <c r="K70" s="5">
        <v>11.8</v>
      </c>
      <c r="L70" s="7">
        <f>J70*K70/1000</f>
        <v>73.931719999999999</v>
      </c>
      <c r="M70" s="5">
        <f t="shared" si="35"/>
        <v>14416.6854</v>
      </c>
      <c r="N70" s="7">
        <f t="shared" si="36"/>
        <v>104.19999800427749</v>
      </c>
      <c r="O70" s="51">
        <f t="shared" si="37"/>
        <v>104.1999980042775</v>
      </c>
      <c r="P70" s="44">
        <v>6.73</v>
      </c>
      <c r="Q70" s="5">
        <v>11.8</v>
      </c>
      <c r="R70" s="7">
        <f t="shared" si="43"/>
        <v>79.414000000000016</v>
      </c>
      <c r="S70" s="5">
        <f t="shared" si="44"/>
        <v>15485.730000000003</v>
      </c>
      <c r="T70" s="7">
        <f t="shared" si="45"/>
        <v>107.41532863025508</v>
      </c>
      <c r="U70" s="44">
        <v>6.73</v>
      </c>
      <c r="V70" s="5">
        <v>11.8</v>
      </c>
      <c r="W70" s="7">
        <f t="shared" si="38"/>
        <v>79.414000000000016</v>
      </c>
      <c r="X70" s="5">
        <f t="shared" si="39"/>
        <v>15485.730000000003</v>
      </c>
      <c r="Y70" s="7">
        <f t="shared" si="40"/>
        <v>100</v>
      </c>
      <c r="Z70" s="7">
        <f t="shared" si="41"/>
        <v>100</v>
      </c>
    </row>
    <row r="71" spans="1:26" s="1" customFormat="1" ht="43.5" customHeight="1">
      <c r="A71" s="6">
        <v>6</v>
      </c>
      <c r="B71" s="163" t="s">
        <v>18</v>
      </c>
      <c r="C71" s="163" t="s">
        <v>45</v>
      </c>
      <c r="D71" s="5" t="s">
        <v>12</v>
      </c>
      <c r="E71" s="20">
        <v>195</v>
      </c>
      <c r="F71" s="5">
        <v>2.9</v>
      </c>
      <c r="G71" s="5">
        <v>55</v>
      </c>
      <c r="H71" s="7">
        <f>F71*G71</f>
        <v>159.5</v>
      </c>
      <c r="I71" s="5">
        <f t="shared" si="42"/>
        <v>31102.5</v>
      </c>
      <c r="J71" s="5">
        <v>3.02</v>
      </c>
      <c r="K71" s="5">
        <v>55</v>
      </c>
      <c r="L71" s="7">
        <f>J71*K71</f>
        <v>166.1</v>
      </c>
      <c r="M71" s="5">
        <f t="shared" si="35"/>
        <v>32389.5</v>
      </c>
      <c r="N71" s="7">
        <f t="shared" si="36"/>
        <v>104.13793103448276</v>
      </c>
      <c r="O71" s="51">
        <f t="shared" si="37"/>
        <v>104.13793103448276</v>
      </c>
      <c r="P71" s="43">
        <v>3.24</v>
      </c>
      <c r="Q71" s="5">
        <v>55</v>
      </c>
      <c r="R71" s="7">
        <f t="shared" si="43"/>
        <v>178.20000000000002</v>
      </c>
      <c r="S71" s="5">
        <f t="shared" si="44"/>
        <v>34749</v>
      </c>
      <c r="T71" s="7">
        <f t="shared" si="45"/>
        <v>107.28476821192052</v>
      </c>
      <c r="U71" s="43">
        <v>3.28</v>
      </c>
      <c r="V71" s="5">
        <v>55</v>
      </c>
      <c r="W71" s="7">
        <f t="shared" si="38"/>
        <v>180.39999999999998</v>
      </c>
      <c r="X71" s="5">
        <f t="shared" si="39"/>
        <v>35177.999999999993</v>
      </c>
      <c r="Y71" s="7">
        <f t="shared" si="40"/>
        <v>101.23456790123456</v>
      </c>
      <c r="Z71" s="7">
        <f t="shared" si="41"/>
        <v>101.23456790123456</v>
      </c>
    </row>
    <row r="72" spans="1:26" s="1" customFormat="1" ht="30.75" customHeight="1">
      <c r="A72" s="6">
        <v>7</v>
      </c>
      <c r="B72" s="163" t="s">
        <v>35</v>
      </c>
      <c r="C72" s="163" t="s">
        <v>106</v>
      </c>
      <c r="D72" s="5" t="s">
        <v>10</v>
      </c>
      <c r="E72" s="83">
        <v>588.79999999999995</v>
      </c>
      <c r="F72" s="5">
        <v>117.24</v>
      </c>
      <c r="G72" s="53">
        <v>1.6E-2</v>
      </c>
      <c r="H72" s="7">
        <f>F72*G72</f>
        <v>1.87584</v>
      </c>
      <c r="I72" s="5">
        <f t="shared" si="42"/>
        <v>1104.4945919999998</v>
      </c>
      <c r="J72" s="5">
        <v>123.46</v>
      </c>
      <c r="K72" s="53">
        <v>1.6E-2</v>
      </c>
      <c r="L72" s="7">
        <f>J72*K72</f>
        <v>1.97536</v>
      </c>
      <c r="M72" s="5">
        <f t="shared" si="35"/>
        <v>1163.091968</v>
      </c>
      <c r="N72" s="7">
        <f t="shared" si="36"/>
        <v>105.30535653360629</v>
      </c>
      <c r="O72" s="51">
        <f t="shared" si="37"/>
        <v>105.30535653360629</v>
      </c>
      <c r="P72" s="43"/>
      <c r="Q72" s="53">
        <v>1.6E-2</v>
      </c>
      <c r="R72" s="7">
        <f t="shared" si="43"/>
        <v>0</v>
      </c>
      <c r="S72" s="5">
        <f t="shared" si="44"/>
        <v>0</v>
      </c>
      <c r="T72" s="7">
        <f t="shared" si="45"/>
        <v>0</v>
      </c>
      <c r="U72" s="43"/>
      <c r="V72" s="53"/>
      <c r="W72" s="7"/>
      <c r="X72" s="5"/>
      <c r="Y72" s="7"/>
      <c r="Z72" s="7"/>
    </row>
    <row r="73" spans="1:26" s="1" customFormat="1" ht="17.25" customHeight="1">
      <c r="A73" s="6">
        <v>8</v>
      </c>
      <c r="B73" s="163" t="s">
        <v>36</v>
      </c>
      <c r="C73" s="163" t="s">
        <v>43</v>
      </c>
      <c r="D73" s="5" t="s">
        <v>10</v>
      </c>
      <c r="E73" s="83">
        <v>588.79999999999995</v>
      </c>
      <c r="F73" s="5">
        <v>15.63</v>
      </c>
      <c r="G73" s="53">
        <v>1.6E-2</v>
      </c>
      <c r="H73" s="7">
        <f>F73*G73</f>
        <v>0.25008000000000002</v>
      </c>
      <c r="I73" s="5">
        <f t="shared" si="42"/>
        <v>147.24710400000001</v>
      </c>
      <c r="J73" s="5">
        <v>16.43</v>
      </c>
      <c r="K73" s="53">
        <v>1.6E-2</v>
      </c>
      <c r="L73" s="7">
        <f>J73*K73</f>
        <v>0.26288</v>
      </c>
      <c r="M73" s="5">
        <f t="shared" si="35"/>
        <v>154.78374399999998</v>
      </c>
      <c r="N73" s="7">
        <f t="shared" si="36"/>
        <v>105.11836212412027</v>
      </c>
      <c r="O73" s="51">
        <f t="shared" si="37"/>
        <v>105.11836212412027</v>
      </c>
      <c r="P73" s="43"/>
      <c r="Q73" s="53">
        <v>1.6E-2</v>
      </c>
      <c r="R73" s="7">
        <f t="shared" si="43"/>
        <v>0</v>
      </c>
      <c r="S73" s="5">
        <f t="shared" si="44"/>
        <v>0</v>
      </c>
      <c r="T73" s="7">
        <f t="shared" si="45"/>
        <v>0</v>
      </c>
      <c r="U73" s="43"/>
      <c r="V73" s="53"/>
      <c r="W73" s="7"/>
      <c r="X73" s="5"/>
      <c r="Y73" s="7"/>
      <c r="Z73" s="7"/>
    </row>
    <row r="74" spans="1:26" s="1" customFormat="1" ht="39" customHeight="1">
      <c r="A74" s="6">
        <v>9</v>
      </c>
      <c r="B74" s="163" t="s">
        <v>37</v>
      </c>
      <c r="C74" s="163" t="s">
        <v>45</v>
      </c>
      <c r="D74" s="5" t="s">
        <v>10</v>
      </c>
      <c r="E74" s="83">
        <v>588.79999999999995</v>
      </c>
      <c r="F74" s="5">
        <v>2.9</v>
      </c>
      <c r="G74" s="5">
        <v>2</v>
      </c>
      <c r="H74" s="7">
        <f>F74*G74</f>
        <v>5.8</v>
      </c>
      <c r="I74" s="5">
        <f t="shared" si="42"/>
        <v>3415.0399999999995</v>
      </c>
      <c r="J74" s="5">
        <v>3.02</v>
      </c>
      <c r="K74" s="5">
        <v>2</v>
      </c>
      <c r="L74" s="7">
        <f>J74*K74</f>
        <v>6.04</v>
      </c>
      <c r="M74" s="5">
        <f t="shared" si="35"/>
        <v>3556.3519999999999</v>
      </c>
      <c r="N74" s="7">
        <f t="shared" si="36"/>
        <v>104.13793103448276</v>
      </c>
      <c r="O74" s="51">
        <f t="shared" si="37"/>
        <v>104.13793103448276</v>
      </c>
      <c r="P74" s="43"/>
      <c r="Q74" s="5">
        <v>2</v>
      </c>
      <c r="R74" s="7">
        <f t="shared" si="43"/>
        <v>0</v>
      </c>
      <c r="S74" s="5">
        <f t="shared" si="44"/>
        <v>0</v>
      </c>
      <c r="T74" s="7">
        <f t="shared" si="45"/>
        <v>0</v>
      </c>
      <c r="U74" s="43"/>
      <c r="V74" s="5"/>
      <c r="W74" s="7"/>
      <c r="X74" s="5"/>
      <c r="Y74" s="7"/>
      <c r="Z74" s="7"/>
    </row>
    <row r="75" spans="1:26" s="1" customFormat="1" ht="17.25" customHeight="1">
      <c r="A75" s="6">
        <v>10</v>
      </c>
      <c r="B75" s="4" t="s">
        <v>19</v>
      </c>
      <c r="C75" s="13"/>
      <c r="D75" s="8" t="s">
        <v>13</v>
      </c>
      <c r="E75" s="86" t="s">
        <v>13</v>
      </c>
      <c r="F75" s="8" t="s">
        <v>13</v>
      </c>
      <c r="G75" s="54" t="s">
        <v>13</v>
      </c>
      <c r="H75" s="8" t="s">
        <v>13</v>
      </c>
      <c r="I75" s="10">
        <f>SUM(I66:I74)</f>
        <v>277124.79212575994</v>
      </c>
      <c r="J75" s="8" t="s">
        <v>13</v>
      </c>
      <c r="K75" s="54" t="s">
        <v>13</v>
      </c>
      <c r="L75" s="8" t="s">
        <v>13</v>
      </c>
      <c r="M75" s="10">
        <f>SUM(M66:M74)</f>
        <v>289632.61629103997</v>
      </c>
      <c r="N75" s="39">
        <f t="shared" si="36"/>
        <v>104.51342662969105</v>
      </c>
      <c r="O75" s="8" t="s">
        <v>13</v>
      </c>
      <c r="P75" s="8" t="s">
        <v>13</v>
      </c>
      <c r="Q75" s="54" t="s">
        <v>13</v>
      </c>
      <c r="R75" s="8" t="s">
        <v>13</v>
      </c>
      <c r="S75" s="10">
        <f>SUM(S66:S74)</f>
        <v>310425.96939119999</v>
      </c>
      <c r="T75" s="39">
        <f t="shared" si="45"/>
        <v>107.17921668023247</v>
      </c>
      <c r="U75" s="8" t="s">
        <v>13</v>
      </c>
      <c r="V75" s="54" t="s">
        <v>13</v>
      </c>
      <c r="W75" s="8" t="s">
        <v>13</v>
      </c>
      <c r="X75" s="10">
        <f>SUM(X66:X74)</f>
        <v>329233.26604162797</v>
      </c>
      <c r="Y75" s="39">
        <f>X75/S75*100</f>
        <v>106.05854487216789</v>
      </c>
      <c r="Z75" s="7" t="s">
        <v>13</v>
      </c>
    </row>
    <row r="76" spans="1:26" s="1" customFormat="1" ht="17.25" customHeight="1">
      <c r="A76" s="57"/>
      <c r="B76" s="58"/>
      <c r="C76" s="161"/>
      <c r="D76" s="59"/>
      <c r="E76" s="162"/>
      <c r="F76" s="59"/>
      <c r="G76" s="60"/>
      <c r="H76" s="59"/>
      <c r="I76" s="61"/>
      <c r="J76" s="59"/>
      <c r="K76" s="60"/>
      <c r="L76" s="59"/>
      <c r="M76" s="61"/>
      <c r="N76" s="64"/>
      <c r="O76" s="59"/>
      <c r="P76" s="59"/>
      <c r="Q76" s="60"/>
      <c r="R76" s="59"/>
      <c r="S76" s="61"/>
      <c r="T76" s="64"/>
      <c r="U76" s="59"/>
      <c r="V76" s="60"/>
      <c r="W76" s="59"/>
      <c r="X76" s="61"/>
      <c r="Y76" s="64"/>
      <c r="Z76" s="62"/>
    </row>
    <row r="77" spans="1:26" s="1" customFormat="1" ht="17.25" customHeight="1">
      <c r="A77" s="57"/>
      <c r="B77" s="58"/>
      <c r="C77" s="161"/>
      <c r="D77" s="59"/>
      <c r="E77" s="162"/>
      <c r="F77" s="59"/>
      <c r="G77" s="60"/>
      <c r="H77" s="59"/>
      <c r="I77" s="61"/>
      <c r="J77" s="59"/>
      <c r="K77" s="60"/>
      <c r="L77" s="59"/>
      <c r="M77" s="61"/>
      <c r="N77" s="64"/>
      <c r="O77" s="59"/>
      <c r="P77" s="59"/>
      <c r="Q77" s="60"/>
      <c r="R77" s="59"/>
      <c r="S77" s="61"/>
      <c r="T77" s="64"/>
      <c r="U77" s="59"/>
      <c r="V77" s="60"/>
      <c r="W77" s="59"/>
      <c r="X77" s="61"/>
      <c r="Y77" s="64"/>
      <c r="Z77" s="62"/>
    </row>
    <row r="78" spans="1:26" s="1" customFormat="1" ht="17.25" customHeight="1">
      <c r="A78" s="57"/>
      <c r="B78" s="178" t="s">
        <v>107</v>
      </c>
      <c r="C78" s="161"/>
      <c r="D78" s="59"/>
      <c r="E78" s="162"/>
      <c r="F78" s="59"/>
      <c r="G78" s="60"/>
      <c r="H78" s="59"/>
      <c r="I78" s="61"/>
      <c r="J78" s="59"/>
      <c r="K78" s="60"/>
      <c r="L78" s="59"/>
      <c r="M78" s="61"/>
      <c r="N78" s="64"/>
      <c r="O78" s="59"/>
      <c r="P78" s="59"/>
      <c r="Q78" s="60"/>
      <c r="R78" s="59"/>
      <c r="S78" s="61"/>
      <c r="T78" s="64"/>
      <c r="U78" s="59"/>
      <c r="V78" s="60"/>
      <c r="W78" s="59"/>
      <c r="X78" s="61"/>
      <c r="Y78" s="64"/>
      <c r="Z78" s="62"/>
    </row>
    <row r="79" spans="1:26" s="1" customFormat="1" ht="17.25" customHeight="1">
      <c r="A79" s="57"/>
      <c r="B79" s="58"/>
      <c r="C79" s="161"/>
      <c r="D79" s="59"/>
      <c r="E79" s="162"/>
      <c r="F79" s="59"/>
      <c r="G79" s="60"/>
      <c r="H79" s="59"/>
      <c r="I79" s="61"/>
      <c r="J79" s="59"/>
      <c r="K79" s="60"/>
      <c r="L79" s="59"/>
      <c r="M79" s="61"/>
      <c r="N79" s="64"/>
      <c r="O79" s="59"/>
      <c r="P79" s="59"/>
      <c r="Q79" s="60"/>
      <c r="R79" s="59"/>
      <c r="S79" s="61"/>
      <c r="T79" s="64"/>
      <c r="U79" s="59"/>
      <c r="V79" s="60"/>
      <c r="W79" s="59"/>
      <c r="X79" s="61"/>
      <c r="Y79" s="64"/>
      <c r="Z79" s="62"/>
    </row>
    <row r="80" spans="1:26" s="1" customFormat="1" ht="17.25" customHeight="1">
      <c r="A80" s="57"/>
      <c r="B80" s="58"/>
      <c r="C80" s="161"/>
      <c r="D80" s="59"/>
      <c r="E80" s="162"/>
      <c r="F80" s="59"/>
      <c r="G80" s="60"/>
      <c r="H80" s="59"/>
      <c r="I80" s="61"/>
      <c r="J80" s="59"/>
      <c r="K80" s="60"/>
      <c r="L80" s="59"/>
      <c r="M80" s="61"/>
      <c r="N80" s="64"/>
      <c r="O80" s="59"/>
      <c r="P80" s="59"/>
      <c r="Q80" s="60"/>
      <c r="R80" s="59"/>
      <c r="S80" s="61"/>
      <c r="T80" s="64"/>
      <c r="U80" s="59"/>
      <c r="V80" s="60"/>
      <c r="W80" s="59"/>
      <c r="X80" s="61"/>
      <c r="Y80" s="64"/>
      <c r="Z80" s="62"/>
    </row>
    <row r="81" spans="1:26" s="1" customFormat="1" ht="17.25" customHeight="1">
      <c r="A81" s="57"/>
      <c r="B81" s="58"/>
      <c r="C81" s="161"/>
      <c r="D81" s="59"/>
      <c r="E81" s="162"/>
      <c r="F81" s="59"/>
      <c r="G81" s="60"/>
      <c r="H81" s="59"/>
      <c r="I81" s="61"/>
      <c r="J81" s="59"/>
      <c r="K81" s="60"/>
      <c r="L81" s="59"/>
      <c r="M81" s="61"/>
      <c r="N81" s="64"/>
      <c r="O81" s="59"/>
      <c r="P81" s="59"/>
      <c r="Q81" s="60"/>
      <c r="R81" s="59"/>
      <c r="S81" s="61"/>
      <c r="T81" s="64"/>
      <c r="U81" s="59"/>
      <c r="V81" s="60"/>
      <c r="W81" s="59"/>
      <c r="X81" s="61"/>
      <c r="Y81" s="64"/>
      <c r="Z81" s="62"/>
    </row>
    <row r="82" spans="1:26" s="118" customFormat="1" ht="18.75">
      <c r="A82" s="195" t="s">
        <v>70</v>
      </c>
      <c r="B82" s="195"/>
      <c r="C82" s="195"/>
      <c r="D82" s="195"/>
      <c r="E82" s="195"/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</row>
    <row r="83" spans="1:26" s="118" customFormat="1" ht="18.75">
      <c r="A83" s="195" t="s">
        <v>22</v>
      </c>
      <c r="B83" s="195"/>
      <c r="C83" s="195"/>
      <c r="D83" s="195"/>
      <c r="E83" s="195"/>
      <c r="F83" s="195"/>
      <c r="G83" s="195"/>
      <c r="H83" s="195"/>
      <c r="I83" s="195"/>
      <c r="J83" s="195"/>
      <c r="K83" s="195"/>
      <c r="L83" s="195"/>
      <c r="M83" s="195"/>
      <c r="N83" s="195"/>
      <c r="O83" s="195"/>
      <c r="P83" s="195"/>
      <c r="Q83" s="195"/>
      <c r="R83" s="195"/>
      <c r="S83" s="195"/>
      <c r="T83" s="195"/>
      <c r="U83" s="195"/>
      <c r="V83" s="195"/>
      <c r="W83" s="195"/>
      <c r="X83" s="195"/>
      <c r="Y83" s="195"/>
      <c r="Z83" s="195"/>
    </row>
    <row r="84" spans="1:26" ht="26.25" customHeight="1">
      <c r="A84" s="66" t="s">
        <v>86</v>
      </c>
      <c r="B84" s="67"/>
      <c r="C84" s="67"/>
      <c r="D84" s="67"/>
      <c r="E84" s="87"/>
      <c r="F84" s="67"/>
      <c r="G84" s="67"/>
      <c r="H84" s="68"/>
      <c r="I84" s="67"/>
      <c r="J84" s="67"/>
      <c r="K84" s="67"/>
      <c r="L84" s="68"/>
      <c r="M84" s="67"/>
      <c r="N84" s="67"/>
      <c r="O84" s="67"/>
      <c r="P84"/>
      <c r="Q84"/>
      <c r="R84" s="69"/>
      <c r="S84" s="70"/>
      <c r="T84"/>
      <c r="Y84" s="153"/>
    </row>
    <row r="85" spans="1:26" s="1" customFormat="1" ht="18.75" customHeight="1">
      <c r="A85" s="184" t="s">
        <v>0</v>
      </c>
      <c r="B85" s="181" t="s">
        <v>1</v>
      </c>
      <c r="C85" s="181" t="s">
        <v>40</v>
      </c>
      <c r="D85" s="209" t="s">
        <v>2</v>
      </c>
      <c r="E85" s="212" t="s">
        <v>3</v>
      </c>
      <c r="F85" s="189" t="s">
        <v>14</v>
      </c>
      <c r="G85" s="190"/>
      <c r="H85" s="190"/>
      <c r="I85" s="191"/>
      <c r="J85" s="199" t="s">
        <v>4</v>
      </c>
      <c r="K85" s="200"/>
      <c r="L85" s="200"/>
      <c r="M85" s="201"/>
      <c r="N85" s="196" t="s">
        <v>8</v>
      </c>
      <c r="O85" s="181" t="s">
        <v>29</v>
      </c>
      <c r="P85" s="199" t="s">
        <v>61</v>
      </c>
      <c r="Q85" s="200"/>
      <c r="R85" s="200"/>
      <c r="S85" s="201"/>
      <c r="T85" s="196" t="s">
        <v>63</v>
      </c>
      <c r="U85" s="199" t="s">
        <v>65</v>
      </c>
      <c r="V85" s="200"/>
      <c r="W85" s="200"/>
      <c r="X85" s="201"/>
      <c r="Y85" s="196" t="s">
        <v>68</v>
      </c>
      <c r="Z85" s="196" t="s">
        <v>69</v>
      </c>
    </row>
    <row r="86" spans="1:26" s="1" customFormat="1" ht="18.75" customHeight="1">
      <c r="A86" s="185"/>
      <c r="B86" s="187"/>
      <c r="C86" s="182"/>
      <c r="D86" s="210"/>
      <c r="E86" s="213"/>
      <c r="F86" s="192" t="s">
        <v>34</v>
      </c>
      <c r="G86" s="193"/>
      <c r="H86" s="193"/>
      <c r="I86" s="194"/>
      <c r="J86" s="202" t="s">
        <v>15</v>
      </c>
      <c r="K86" s="203"/>
      <c r="L86" s="203"/>
      <c r="M86" s="204"/>
      <c r="N86" s="197"/>
      <c r="O86" s="215"/>
      <c r="P86" s="202" t="s">
        <v>62</v>
      </c>
      <c r="Q86" s="203"/>
      <c r="R86" s="203"/>
      <c r="S86" s="204"/>
      <c r="T86" s="197"/>
      <c r="U86" s="202" t="s">
        <v>66</v>
      </c>
      <c r="V86" s="203"/>
      <c r="W86" s="203"/>
      <c r="X86" s="204"/>
      <c r="Y86" s="197"/>
      <c r="Z86" s="197"/>
    </row>
    <row r="87" spans="1:26" s="1" customFormat="1" ht="30.75" customHeight="1">
      <c r="A87" s="186"/>
      <c r="B87" s="188"/>
      <c r="C87" s="183"/>
      <c r="D87" s="211"/>
      <c r="E87" s="214"/>
      <c r="F87" s="3" t="s">
        <v>5</v>
      </c>
      <c r="G87" s="21" t="s">
        <v>41</v>
      </c>
      <c r="H87" s="26" t="s">
        <v>6</v>
      </c>
      <c r="I87" s="3" t="s">
        <v>7</v>
      </c>
      <c r="J87" s="3" t="s">
        <v>5</v>
      </c>
      <c r="K87" s="3" t="s">
        <v>41</v>
      </c>
      <c r="L87" s="26" t="s">
        <v>6</v>
      </c>
      <c r="M87" s="3" t="s">
        <v>7</v>
      </c>
      <c r="N87" s="198"/>
      <c r="O87" s="216"/>
      <c r="P87" s="16" t="s">
        <v>5</v>
      </c>
      <c r="Q87" s="3" t="s">
        <v>41</v>
      </c>
      <c r="R87" s="28" t="s">
        <v>6</v>
      </c>
      <c r="S87" s="16" t="s">
        <v>7</v>
      </c>
      <c r="T87" s="198"/>
      <c r="U87" s="16" t="s">
        <v>5</v>
      </c>
      <c r="V87" s="3" t="s">
        <v>41</v>
      </c>
      <c r="W87" s="28" t="s">
        <v>6</v>
      </c>
      <c r="X87" s="16" t="s">
        <v>7</v>
      </c>
      <c r="Y87" s="198"/>
      <c r="Z87" s="198"/>
    </row>
    <row r="88" spans="1:26" s="1" customFormat="1" ht="16.5" customHeight="1">
      <c r="A88" s="6">
        <v>1</v>
      </c>
      <c r="B88" s="165" t="s">
        <v>9</v>
      </c>
      <c r="C88" s="14" t="s">
        <v>79</v>
      </c>
      <c r="D88" s="5" t="s">
        <v>10</v>
      </c>
      <c r="E88" s="83">
        <v>7242</v>
      </c>
      <c r="F88" s="5">
        <v>2030.51</v>
      </c>
      <c r="G88" s="30">
        <v>1.3440000000000001E-2</v>
      </c>
      <c r="H88" s="7">
        <f>F88*G88</f>
        <v>27.290054400000002</v>
      </c>
      <c r="I88" s="5">
        <f>H88*E88</f>
        <v>197634.57396480002</v>
      </c>
      <c r="J88" s="15">
        <v>2115.79</v>
      </c>
      <c r="K88" s="30">
        <v>1.3440000000000001E-2</v>
      </c>
      <c r="L88" s="7">
        <f>J88*K88</f>
        <v>28.436217599999999</v>
      </c>
      <c r="M88" s="5">
        <f>L88*E88</f>
        <v>205935.08785919999</v>
      </c>
      <c r="N88" s="7">
        <f t="shared" ref="N88:N95" si="46">M88/I88*100</f>
        <v>104.19993006683048</v>
      </c>
      <c r="O88" s="51">
        <f t="shared" ref="O88:O94" si="47">J88/F88*100</f>
        <v>104.1999300668305</v>
      </c>
      <c r="P88" s="34">
        <v>2306.1999999999998</v>
      </c>
      <c r="Q88" s="30">
        <v>1.3440000000000001E-2</v>
      </c>
      <c r="R88" s="7">
        <f>P88*Q88</f>
        <v>30.995327999999997</v>
      </c>
      <c r="S88" s="5">
        <f>R88*E88</f>
        <v>224468.16537599999</v>
      </c>
      <c r="T88" s="7">
        <f>S88/M88*100</f>
        <v>108.99947537326481</v>
      </c>
      <c r="U88" s="5">
        <f>P88*1.065</f>
        <v>2456.1029999999996</v>
      </c>
      <c r="V88" s="52">
        <v>1.3440000000000001E-2</v>
      </c>
      <c r="W88" s="7">
        <f>U88*V88</f>
        <v>33.010024319999999</v>
      </c>
      <c r="X88" s="5">
        <f>W88*E88</f>
        <v>239058.59612544</v>
      </c>
      <c r="Y88" s="7">
        <f>X88/S88*100</f>
        <v>106.50000000000001</v>
      </c>
      <c r="Z88" s="7">
        <f>U88/P88*100</f>
        <v>106.5</v>
      </c>
    </row>
    <row r="89" spans="1:26" s="1" customFormat="1" ht="16.5" customHeight="1">
      <c r="A89" s="6">
        <v>2</v>
      </c>
      <c r="B89" s="165" t="s">
        <v>11</v>
      </c>
      <c r="C89" s="14" t="s">
        <v>53</v>
      </c>
      <c r="D89" s="5" t="s">
        <v>12</v>
      </c>
      <c r="E89" s="20">
        <v>322</v>
      </c>
      <c r="F89" s="5">
        <v>5863.02</v>
      </c>
      <c r="G89" s="22">
        <v>30</v>
      </c>
      <c r="H89" s="7">
        <f>F89*G89/1000</f>
        <v>175.89060000000001</v>
      </c>
      <c r="I89" s="5">
        <f t="shared" ref="I89:I94" si="48">H89*E89</f>
        <v>56636.773200000003</v>
      </c>
      <c r="J89" s="7">
        <v>6109.27</v>
      </c>
      <c r="K89" s="22">
        <v>30</v>
      </c>
      <c r="L89" s="7">
        <f>J89*K89/1000</f>
        <v>183.27809999999999</v>
      </c>
      <c r="M89" s="5">
        <f t="shared" ref="M89:M94" si="49">L89*E89</f>
        <v>59015.548199999997</v>
      </c>
      <c r="N89" s="7">
        <f t="shared" si="46"/>
        <v>104.20005389713833</v>
      </c>
      <c r="O89" s="51">
        <f t="shared" si="47"/>
        <v>104.20005389713833</v>
      </c>
      <c r="P89" s="44">
        <v>6.57</v>
      </c>
      <c r="Q89" s="22">
        <v>30</v>
      </c>
      <c r="R89" s="7">
        <f t="shared" ref="R89:R94" si="50">P89*Q89</f>
        <v>197.10000000000002</v>
      </c>
      <c r="S89" s="5">
        <f t="shared" ref="S89:S94" si="51">R89*E89</f>
        <v>63466.200000000004</v>
      </c>
      <c r="T89" s="7">
        <f t="shared" ref="T89:T95" si="52">S89/M89*100</f>
        <v>107.54149022714662</v>
      </c>
      <c r="U89" s="34">
        <v>6.57</v>
      </c>
      <c r="V89" s="22">
        <v>30</v>
      </c>
      <c r="W89" s="7">
        <f>U89*V89</f>
        <v>197.10000000000002</v>
      </c>
      <c r="X89" s="5">
        <f>W89*E89</f>
        <v>63466.200000000004</v>
      </c>
      <c r="Y89" s="7">
        <f>X89/S89*100</f>
        <v>100</v>
      </c>
      <c r="Z89" s="7">
        <f>U89/P89*100</f>
        <v>100</v>
      </c>
    </row>
    <row r="90" spans="1:26" s="1" customFormat="1" ht="16.5" customHeight="1">
      <c r="A90" s="6">
        <v>3</v>
      </c>
      <c r="B90" s="165" t="s">
        <v>21</v>
      </c>
      <c r="C90" s="14" t="s">
        <v>43</v>
      </c>
      <c r="D90" s="5" t="s">
        <v>12</v>
      </c>
      <c r="E90" s="20">
        <v>322</v>
      </c>
      <c r="F90" s="5">
        <v>15.63</v>
      </c>
      <c r="G90" s="31">
        <v>5.53</v>
      </c>
      <c r="H90" s="7">
        <f>F90*G90</f>
        <v>86.433900000000008</v>
      </c>
      <c r="I90" s="5">
        <f t="shared" si="48"/>
        <v>27831.715800000002</v>
      </c>
      <c r="J90" s="5">
        <v>16.43</v>
      </c>
      <c r="K90" s="22">
        <v>5.53</v>
      </c>
      <c r="L90" s="7">
        <f>J90*K90</f>
        <v>90.857900000000001</v>
      </c>
      <c r="M90" s="5">
        <f t="shared" si="49"/>
        <v>29256.2438</v>
      </c>
      <c r="N90" s="7">
        <f t="shared" si="46"/>
        <v>105.11836212412027</v>
      </c>
      <c r="O90" s="51">
        <f t="shared" si="47"/>
        <v>105.11836212412027</v>
      </c>
      <c r="P90" s="43">
        <v>18.29</v>
      </c>
      <c r="Q90" s="22">
        <v>5.53</v>
      </c>
      <c r="R90" s="7">
        <f t="shared" si="50"/>
        <v>101.1437</v>
      </c>
      <c r="S90" s="5">
        <f t="shared" si="51"/>
        <v>32568.271399999998</v>
      </c>
      <c r="T90" s="7">
        <f t="shared" si="52"/>
        <v>111.32075471698113</v>
      </c>
      <c r="U90" s="10">
        <v>20.37</v>
      </c>
      <c r="V90" s="22">
        <v>5.53</v>
      </c>
      <c r="W90" s="7">
        <f>U90*V90</f>
        <v>112.6461</v>
      </c>
      <c r="X90" s="5">
        <f>W90*E90</f>
        <v>36272.044200000004</v>
      </c>
      <c r="Y90" s="7">
        <f>X90/S90*100</f>
        <v>111.37233460907601</v>
      </c>
      <c r="Z90" s="7">
        <f>U90/P90*100</f>
        <v>111.37233460907601</v>
      </c>
    </row>
    <row r="91" spans="1:26" s="1" customFormat="1" ht="16.5" customHeight="1">
      <c r="A91" s="6">
        <v>4</v>
      </c>
      <c r="B91" s="165" t="s">
        <v>16</v>
      </c>
      <c r="C91" s="14" t="s">
        <v>43</v>
      </c>
      <c r="D91" s="5" t="s">
        <v>12</v>
      </c>
      <c r="E91" s="20">
        <v>322</v>
      </c>
      <c r="F91" s="5">
        <v>12.39</v>
      </c>
      <c r="G91" s="22">
        <v>5.53</v>
      </c>
      <c r="H91" s="7">
        <f>F91*G91</f>
        <v>68.5167</v>
      </c>
      <c r="I91" s="5">
        <f t="shared" si="48"/>
        <v>22062.377400000001</v>
      </c>
      <c r="J91" s="5">
        <v>13.03</v>
      </c>
      <c r="K91" s="22">
        <v>5.53</v>
      </c>
      <c r="L91" s="7">
        <f>J91*K91</f>
        <v>72.055899999999994</v>
      </c>
      <c r="M91" s="5">
        <f t="shared" si="49"/>
        <v>23201.999799999998</v>
      </c>
      <c r="N91" s="7">
        <f t="shared" si="46"/>
        <v>105.16545601291362</v>
      </c>
      <c r="O91" s="51">
        <f t="shared" si="47"/>
        <v>105.16545601291362</v>
      </c>
      <c r="P91" s="43">
        <v>14.5</v>
      </c>
      <c r="Q91" s="22">
        <v>5.53</v>
      </c>
      <c r="R91" s="7">
        <f t="shared" si="50"/>
        <v>80.185000000000002</v>
      </c>
      <c r="S91" s="5">
        <f t="shared" si="51"/>
        <v>25819.57</v>
      </c>
      <c r="T91" s="7">
        <f t="shared" si="52"/>
        <v>111.28165771297007</v>
      </c>
      <c r="U91" s="10">
        <f>P91*1.114</f>
        <v>16.153000000000002</v>
      </c>
      <c r="V91" s="22">
        <v>5.53</v>
      </c>
      <c r="W91" s="7">
        <f>U91*V91</f>
        <v>89.326090000000022</v>
      </c>
      <c r="X91" s="5">
        <f>W91*E91</f>
        <v>28763.000980000008</v>
      </c>
      <c r="Y91" s="7">
        <f>X91/S91*100</f>
        <v>111.40000000000003</v>
      </c>
      <c r="Z91" s="7">
        <f>U91/P91*100</f>
        <v>111.4</v>
      </c>
    </row>
    <row r="92" spans="1:26" s="1" customFormat="1" ht="16.5" customHeight="1">
      <c r="A92" s="6">
        <v>5</v>
      </c>
      <c r="B92" s="165" t="s">
        <v>18</v>
      </c>
      <c r="C92" s="14" t="s">
        <v>57</v>
      </c>
      <c r="D92" s="5" t="s">
        <v>12</v>
      </c>
      <c r="E92" s="20">
        <v>322</v>
      </c>
      <c r="F92" s="5">
        <v>2.9</v>
      </c>
      <c r="G92" s="22">
        <v>55</v>
      </c>
      <c r="H92" s="7">
        <f>F92*G92</f>
        <v>159.5</v>
      </c>
      <c r="I92" s="5">
        <f t="shared" si="48"/>
        <v>51359</v>
      </c>
      <c r="J92" s="5">
        <v>3.02</v>
      </c>
      <c r="K92" s="22">
        <v>55</v>
      </c>
      <c r="L92" s="7">
        <f>J92*K92</f>
        <v>166.1</v>
      </c>
      <c r="M92" s="5">
        <f t="shared" si="49"/>
        <v>53484.2</v>
      </c>
      <c r="N92" s="7">
        <f t="shared" si="46"/>
        <v>104.13793103448275</v>
      </c>
      <c r="O92" s="51">
        <f t="shared" si="47"/>
        <v>104.13793103448276</v>
      </c>
      <c r="P92" s="43">
        <v>3.24</v>
      </c>
      <c r="Q92" s="22">
        <v>55</v>
      </c>
      <c r="R92" s="7">
        <f t="shared" si="50"/>
        <v>178.20000000000002</v>
      </c>
      <c r="S92" s="5">
        <f t="shared" si="51"/>
        <v>57380.400000000009</v>
      </c>
      <c r="T92" s="7">
        <f t="shared" si="52"/>
        <v>107.28476821192055</v>
      </c>
      <c r="U92" s="43">
        <v>3.28</v>
      </c>
      <c r="V92" s="22">
        <v>55</v>
      </c>
      <c r="W92" s="7">
        <f>U92*V92</f>
        <v>180.39999999999998</v>
      </c>
      <c r="X92" s="5">
        <f>W92*E92</f>
        <v>58088.799999999996</v>
      </c>
      <c r="Y92" s="7">
        <f>X92/S92*100</f>
        <v>101.23456790123456</v>
      </c>
      <c r="Z92" s="7">
        <f>U92/P92*100</f>
        <v>101.23456790123456</v>
      </c>
    </row>
    <row r="93" spans="1:26" s="1" customFormat="1" ht="16.5" customHeight="1">
      <c r="A93" s="6">
        <v>6</v>
      </c>
      <c r="B93" s="165" t="s">
        <v>36</v>
      </c>
      <c r="C93" s="14" t="s">
        <v>43</v>
      </c>
      <c r="D93" s="5" t="s">
        <v>10</v>
      </c>
      <c r="E93" s="83">
        <v>607</v>
      </c>
      <c r="F93" s="5">
        <v>15.63</v>
      </c>
      <c r="G93" s="23">
        <v>1.6E-2</v>
      </c>
      <c r="H93" s="7">
        <f>F93*G93</f>
        <v>0.25008000000000002</v>
      </c>
      <c r="I93" s="5">
        <f t="shared" si="48"/>
        <v>151.79856000000001</v>
      </c>
      <c r="J93" s="5">
        <v>16.43</v>
      </c>
      <c r="K93" s="23">
        <v>1.6E-2</v>
      </c>
      <c r="L93" s="7">
        <f>J93*K93</f>
        <v>0.26288</v>
      </c>
      <c r="M93" s="5">
        <f t="shared" si="49"/>
        <v>159.56816000000001</v>
      </c>
      <c r="N93" s="7">
        <f t="shared" si="46"/>
        <v>105.11836212412027</v>
      </c>
      <c r="O93" s="51">
        <f t="shared" si="47"/>
        <v>105.11836212412027</v>
      </c>
      <c r="P93" s="43"/>
      <c r="Q93" s="23">
        <v>1.6E-2</v>
      </c>
      <c r="R93" s="7">
        <f t="shared" si="50"/>
        <v>0</v>
      </c>
      <c r="S93" s="5">
        <f t="shared" si="51"/>
        <v>0</v>
      </c>
      <c r="T93" s="7">
        <f t="shared" si="52"/>
        <v>0</v>
      </c>
      <c r="U93" s="43"/>
      <c r="V93" s="23"/>
      <c r="W93" s="7"/>
      <c r="X93" s="5"/>
      <c r="Y93" s="7"/>
      <c r="Z93" s="7"/>
    </row>
    <row r="94" spans="1:26" s="1" customFormat="1" ht="16.5" customHeight="1">
      <c r="A94" s="6">
        <v>7</v>
      </c>
      <c r="B94" s="165" t="s">
        <v>37</v>
      </c>
      <c r="C94" s="14" t="s">
        <v>57</v>
      </c>
      <c r="D94" s="5" t="s">
        <v>10</v>
      </c>
      <c r="E94" s="83">
        <v>607</v>
      </c>
      <c r="F94" s="5">
        <v>2.9</v>
      </c>
      <c r="G94" s="22">
        <v>2</v>
      </c>
      <c r="H94" s="7">
        <f>F94*G94</f>
        <v>5.8</v>
      </c>
      <c r="I94" s="5">
        <f t="shared" si="48"/>
        <v>3520.6</v>
      </c>
      <c r="J94" s="5">
        <v>3.02</v>
      </c>
      <c r="K94" s="22">
        <v>2</v>
      </c>
      <c r="L94" s="7">
        <f>J94*K94</f>
        <v>6.04</v>
      </c>
      <c r="M94" s="5">
        <f t="shared" si="49"/>
        <v>3666.28</v>
      </c>
      <c r="N94" s="7">
        <f t="shared" si="46"/>
        <v>104.13793103448276</v>
      </c>
      <c r="O94" s="51">
        <f t="shared" si="47"/>
        <v>104.13793103448276</v>
      </c>
      <c r="P94" s="43"/>
      <c r="Q94" s="22">
        <v>2</v>
      </c>
      <c r="R94" s="7">
        <f t="shared" si="50"/>
        <v>0</v>
      </c>
      <c r="S94" s="5">
        <f t="shared" si="51"/>
        <v>0</v>
      </c>
      <c r="T94" s="7">
        <f t="shared" si="52"/>
        <v>0</v>
      </c>
      <c r="U94" s="43"/>
      <c r="V94" s="22"/>
      <c r="W94" s="7"/>
      <c r="X94" s="5"/>
      <c r="Y94" s="7"/>
      <c r="Z94" s="7"/>
    </row>
    <row r="95" spans="1:26" s="1" customFormat="1" ht="16.5" customHeight="1">
      <c r="A95" s="6">
        <v>8</v>
      </c>
      <c r="B95" s="165" t="s">
        <v>19</v>
      </c>
      <c r="C95" s="165"/>
      <c r="D95" s="8" t="s">
        <v>13</v>
      </c>
      <c r="E95" s="86" t="s">
        <v>13</v>
      </c>
      <c r="F95" s="8" t="s">
        <v>13</v>
      </c>
      <c r="G95" s="24" t="s">
        <v>13</v>
      </c>
      <c r="H95" s="8" t="s">
        <v>13</v>
      </c>
      <c r="I95" s="10">
        <f>SUM(I88:I94)</f>
        <v>359196.83892479999</v>
      </c>
      <c r="J95" s="8" t="s">
        <v>13</v>
      </c>
      <c r="K95" s="54" t="s">
        <v>13</v>
      </c>
      <c r="L95" s="8" t="s">
        <v>13</v>
      </c>
      <c r="M95" s="10">
        <f>SUM(M88:M94)</f>
        <v>374718.92781920003</v>
      </c>
      <c r="N95" s="39">
        <f t="shared" si="46"/>
        <v>104.3213322647446</v>
      </c>
      <c r="O95" s="8" t="s">
        <v>13</v>
      </c>
      <c r="P95" s="45" t="s">
        <v>13</v>
      </c>
      <c r="Q95" s="24" t="s">
        <v>13</v>
      </c>
      <c r="R95" s="8" t="s">
        <v>13</v>
      </c>
      <c r="S95" s="10">
        <f>SUM(S88:S94)</f>
        <v>403702.60677600006</v>
      </c>
      <c r="T95" s="39">
        <f t="shared" si="52"/>
        <v>107.73477847128783</v>
      </c>
      <c r="U95" s="45" t="s">
        <v>13</v>
      </c>
      <c r="V95" s="24" t="s">
        <v>13</v>
      </c>
      <c r="W95" s="8" t="s">
        <v>13</v>
      </c>
      <c r="X95" s="10">
        <f>SUM(X88:X94)</f>
        <v>425648.64130543999</v>
      </c>
      <c r="Y95" s="39">
        <f>X95/S95*100</f>
        <v>105.43618846177453</v>
      </c>
      <c r="Z95" s="7" t="s">
        <v>13</v>
      </c>
    </row>
    <row r="96" spans="1:26" ht="25.5" customHeight="1">
      <c r="A96" s="66" t="s">
        <v>93</v>
      </c>
      <c r="B96" s="67"/>
      <c r="C96" s="67"/>
      <c r="D96" s="67"/>
      <c r="E96" s="87"/>
      <c r="F96" s="67"/>
      <c r="G96" s="67"/>
      <c r="H96" s="68"/>
      <c r="I96" s="67"/>
      <c r="J96" s="67"/>
      <c r="K96" s="67"/>
      <c r="L96" s="68"/>
      <c r="M96" s="67"/>
      <c r="N96" s="67"/>
      <c r="O96" s="67"/>
      <c r="P96"/>
      <c r="Q96"/>
      <c r="R96" s="69"/>
      <c r="S96" s="70"/>
      <c r="T96"/>
      <c r="Y96" s="153"/>
    </row>
    <row r="97" spans="1:28" s="1" customFormat="1" ht="18.75" customHeight="1">
      <c r="A97" s="184" t="s">
        <v>0</v>
      </c>
      <c r="B97" s="181" t="s">
        <v>1</v>
      </c>
      <c r="C97" s="181" t="s">
        <v>40</v>
      </c>
      <c r="D97" s="209" t="s">
        <v>2</v>
      </c>
      <c r="E97" s="212" t="s">
        <v>3</v>
      </c>
      <c r="F97" s="189" t="s">
        <v>14</v>
      </c>
      <c r="G97" s="190"/>
      <c r="H97" s="190"/>
      <c r="I97" s="191"/>
      <c r="J97" s="199" t="s">
        <v>4</v>
      </c>
      <c r="K97" s="200"/>
      <c r="L97" s="200"/>
      <c r="M97" s="201"/>
      <c r="N97" s="196" t="s">
        <v>8</v>
      </c>
      <c r="O97" s="181" t="s">
        <v>29</v>
      </c>
      <c r="P97" s="199" t="s">
        <v>61</v>
      </c>
      <c r="Q97" s="200"/>
      <c r="R97" s="200"/>
      <c r="S97" s="201"/>
      <c r="T97" s="196" t="s">
        <v>63</v>
      </c>
      <c r="U97" s="199" t="s">
        <v>65</v>
      </c>
      <c r="V97" s="200"/>
      <c r="W97" s="200"/>
      <c r="X97" s="201"/>
      <c r="Y97" s="196" t="s">
        <v>68</v>
      </c>
      <c r="Z97" s="196" t="s">
        <v>69</v>
      </c>
    </row>
    <row r="98" spans="1:28" s="1" customFormat="1" ht="18.75" customHeight="1">
      <c r="A98" s="185"/>
      <c r="B98" s="187"/>
      <c r="C98" s="182"/>
      <c r="D98" s="210"/>
      <c r="E98" s="213"/>
      <c r="F98" s="192" t="s">
        <v>34</v>
      </c>
      <c r="G98" s="193"/>
      <c r="H98" s="193"/>
      <c r="I98" s="194"/>
      <c r="J98" s="202" t="s">
        <v>15</v>
      </c>
      <c r="K98" s="203"/>
      <c r="L98" s="203"/>
      <c r="M98" s="204"/>
      <c r="N98" s="197"/>
      <c r="O98" s="215"/>
      <c r="P98" s="202" t="s">
        <v>62</v>
      </c>
      <c r="Q98" s="203"/>
      <c r="R98" s="203"/>
      <c r="S98" s="204"/>
      <c r="T98" s="197"/>
      <c r="U98" s="202" t="s">
        <v>66</v>
      </c>
      <c r="V98" s="203"/>
      <c r="W98" s="203"/>
      <c r="X98" s="204"/>
      <c r="Y98" s="197"/>
      <c r="Z98" s="197"/>
    </row>
    <row r="99" spans="1:28" s="1" customFormat="1" ht="29.25" customHeight="1">
      <c r="A99" s="186"/>
      <c r="B99" s="188"/>
      <c r="C99" s="183"/>
      <c r="D99" s="211"/>
      <c r="E99" s="214"/>
      <c r="F99" s="3" t="s">
        <v>5</v>
      </c>
      <c r="G99" s="21" t="s">
        <v>41</v>
      </c>
      <c r="H99" s="26" t="s">
        <v>6</v>
      </c>
      <c r="I99" s="3" t="s">
        <v>7</v>
      </c>
      <c r="J99" s="3" t="s">
        <v>5</v>
      </c>
      <c r="K99" s="3" t="s">
        <v>41</v>
      </c>
      <c r="L99" s="26" t="s">
        <v>6</v>
      </c>
      <c r="M99" s="3" t="s">
        <v>7</v>
      </c>
      <c r="N99" s="198"/>
      <c r="O99" s="216"/>
      <c r="P99" s="16" t="s">
        <v>5</v>
      </c>
      <c r="Q99" s="3" t="s">
        <v>41</v>
      </c>
      <c r="R99" s="28" t="s">
        <v>6</v>
      </c>
      <c r="S99" s="16" t="s">
        <v>7</v>
      </c>
      <c r="T99" s="198"/>
      <c r="U99" s="16" t="s">
        <v>5</v>
      </c>
      <c r="V99" s="3" t="s">
        <v>41</v>
      </c>
      <c r="W99" s="28" t="s">
        <v>6</v>
      </c>
      <c r="X99" s="16" t="s">
        <v>7</v>
      </c>
      <c r="Y99" s="198"/>
      <c r="Z99" s="198"/>
    </row>
    <row r="100" spans="1:28" s="1" customFormat="1" ht="16.5" customHeight="1">
      <c r="A100" s="6">
        <v>1</v>
      </c>
      <c r="B100" s="165" t="s">
        <v>9</v>
      </c>
      <c r="C100" s="14" t="s">
        <v>79</v>
      </c>
      <c r="D100" s="5" t="s">
        <v>10</v>
      </c>
      <c r="E100" s="83">
        <v>14314</v>
      </c>
      <c r="F100" s="5">
        <v>2030.51</v>
      </c>
      <c r="G100" s="30">
        <v>1.3440000000000001E-2</v>
      </c>
      <c r="H100" s="7">
        <f>F100*G100</f>
        <v>27.290054400000002</v>
      </c>
      <c r="I100" s="5">
        <f>H100*E100</f>
        <v>390629.83868160006</v>
      </c>
      <c r="J100" s="15">
        <v>2115.79</v>
      </c>
      <c r="K100" s="30">
        <v>1.3440000000000001E-2</v>
      </c>
      <c r="L100" s="7">
        <f>J100*K100</f>
        <v>28.436217599999999</v>
      </c>
      <c r="M100" s="5">
        <f>L100*E100</f>
        <v>407036.01872639998</v>
      </c>
      <c r="N100" s="7">
        <f t="shared" ref="N100:N107" si="53">M100/I100*100</f>
        <v>104.19993006683048</v>
      </c>
      <c r="O100" s="51">
        <f t="shared" ref="O100:O106" si="54">J100/F100*100</f>
        <v>104.1999300668305</v>
      </c>
      <c r="P100" s="34">
        <v>2306.1999999999998</v>
      </c>
      <c r="Q100" s="30">
        <v>1.3440000000000001E-2</v>
      </c>
      <c r="R100" s="7">
        <f>P100*Q100</f>
        <v>30.995327999999997</v>
      </c>
      <c r="S100" s="5">
        <f>R100*E100</f>
        <v>443667.12499199994</v>
      </c>
      <c r="T100" s="7">
        <f>S100/M100*100</f>
        <v>108.99947537326481</v>
      </c>
      <c r="U100" s="5">
        <f>P100*1.065</f>
        <v>2456.1029999999996</v>
      </c>
      <c r="V100" s="52">
        <v>1.3440000000000001E-2</v>
      </c>
      <c r="W100" s="7">
        <f>U100*V100</f>
        <v>33.010024319999999</v>
      </c>
      <c r="X100" s="5">
        <f>W100*E100</f>
        <v>472505.48811648</v>
      </c>
      <c r="Y100" s="7">
        <f>X100/S100*100</f>
        <v>106.50000000000001</v>
      </c>
      <c r="Z100" s="7">
        <f>U100/P100*100</f>
        <v>106.5</v>
      </c>
    </row>
    <row r="101" spans="1:28" s="1" customFormat="1" ht="16.5" customHeight="1">
      <c r="A101" s="6">
        <v>2</v>
      </c>
      <c r="B101" s="165" t="s">
        <v>11</v>
      </c>
      <c r="C101" s="14" t="s">
        <v>53</v>
      </c>
      <c r="D101" s="5" t="s">
        <v>12</v>
      </c>
      <c r="E101" s="114">
        <v>627</v>
      </c>
      <c r="F101" s="5">
        <v>5863.02</v>
      </c>
      <c r="G101" s="22">
        <v>30</v>
      </c>
      <c r="H101" s="7">
        <f>F101*G101/1000</f>
        <v>175.89060000000001</v>
      </c>
      <c r="I101" s="5">
        <f t="shared" ref="I101:I106" si="55">H101*E101</f>
        <v>110283.4062</v>
      </c>
      <c r="J101" s="7">
        <v>6109.27</v>
      </c>
      <c r="K101" s="22">
        <v>30</v>
      </c>
      <c r="L101" s="7">
        <f>J101*K101/1000</f>
        <v>183.27809999999999</v>
      </c>
      <c r="M101" s="5">
        <f t="shared" ref="M101:M106" si="56">L101*E101</f>
        <v>114915.36869999999</v>
      </c>
      <c r="N101" s="7">
        <f t="shared" si="53"/>
        <v>104.20005389713833</v>
      </c>
      <c r="O101" s="51">
        <f t="shared" si="54"/>
        <v>104.20005389713833</v>
      </c>
      <c r="P101" s="44">
        <v>6.57</v>
      </c>
      <c r="Q101" s="22">
        <v>30</v>
      </c>
      <c r="R101" s="7">
        <f t="shared" ref="R101:R106" si="57">P101*Q101</f>
        <v>197.10000000000002</v>
      </c>
      <c r="S101" s="5">
        <f t="shared" ref="S101:S106" si="58">R101*E101</f>
        <v>123581.70000000001</v>
      </c>
      <c r="T101" s="7">
        <f t="shared" ref="T101:T107" si="59">S101/M101*100</f>
        <v>107.54149022714662</v>
      </c>
      <c r="U101" s="34">
        <v>6.57</v>
      </c>
      <c r="V101" s="22">
        <v>30</v>
      </c>
      <c r="W101" s="7">
        <f>U101*V101</f>
        <v>197.10000000000002</v>
      </c>
      <c r="X101" s="5">
        <f>W101*E101</f>
        <v>123581.70000000001</v>
      </c>
      <c r="Y101" s="7">
        <f>X101/S101*100</f>
        <v>100</v>
      </c>
      <c r="Z101" s="7">
        <f>U101/P101*100</f>
        <v>100</v>
      </c>
    </row>
    <row r="102" spans="1:28" s="1" customFormat="1" ht="16.5" customHeight="1">
      <c r="A102" s="6">
        <v>3</v>
      </c>
      <c r="B102" s="165" t="s">
        <v>21</v>
      </c>
      <c r="C102" s="14" t="s">
        <v>43</v>
      </c>
      <c r="D102" s="5" t="s">
        <v>12</v>
      </c>
      <c r="E102" s="114">
        <v>627</v>
      </c>
      <c r="F102" s="5">
        <v>15.63</v>
      </c>
      <c r="G102" s="31">
        <v>5.53</v>
      </c>
      <c r="H102" s="7">
        <f>F102*G102</f>
        <v>86.433900000000008</v>
      </c>
      <c r="I102" s="5">
        <f t="shared" si="55"/>
        <v>54194.055300000007</v>
      </c>
      <c r="J102" s="5">
        <v>16.43</v>
      </c>
      <c r="K102" s="22">
        <v>5.53</v>
      </c>
      <c r="L102" s="7">
        <f>J102*K102</f>
        <v>90.857900000000001</v>
      </c>
      <c r="M102" s="5">
        <f t="shared" si="56"/>
        <v>56967.903299999998</v>
      </c>
      <c r="N102" s="7">
        <f t="shared" si="53"/>
        <v>105.11836212412027</v>
      </c>
      <c r="O102" s="51">
        <f t="shared" si="54"/>
        <v>105.11836212412027</v>
      </c>
      <c r="P102" s="43">
        <v>18.29</v>
      </c>
      <c r="Q102" s="22">
        <v>5.53</v>
      </c>
      <c r="R102" s="7">
        <f t="shared" si="57"/>
        <v>101.1437</v>
      </c>
      <c r="S102" s="5">
        <f t="shared" si="58"/>
        <v>63417.099899999994</v>
      </c>
      <c r="T102" s="7">
        <f t="shared" si="59"/>
        <v>111.32075471698113</v>
      </c>
      <c r="U102" s="10">
        <v>20.37</v>
      </c>
      <c r="V102" s="22">
        <v>5.53</v>
      </c>
      <c r="W102" s="7">
        <f>U102*V102</f>
        <v>112.6461</v>
      </c>
      <c r="X102" s="5">
        <f>W102*E102</f>
        <v>70629.104699999996</v>
      </c>
      <c r="Y102" s="7">
        <f>X102/S102*100</f>
        <v>111.37233460907601</v>
      </c>
      <c r="Z102" s="7">
        <f>U102/P102*100</f>
        <v>111.37233460907601</v>
      </c>
    </row>
    <row r="103" spans="1:28" s="1" customFormat="1" ht="16.5" customHeight="1">
      <c r="A103" s="6">
        <v>4</v>
      </c>
      <c r="B103" s="165" t="s">
        <v>16</v>
      </c>
      <c r="C103" s="14" t="s">
        <v>43</v>
      </c>
      <c r="D103" s="5" t="s">
        <v>12</v>
      </c>
      <c r="E103" s="114">
        <v>627</v>
      </c>
      <c r="F103" s="5">
        <v>12.39</v>
      </c>
      <c r="G103" s="22">
        <v>5.53</v>
      </c>
      <c r="H103" s="7">
        <f>F103*G103</f>
        <v>68.5167</v>
      </c>
      <c r="I103" s="5">
        <f t="shared" si="55"/>
        <v>42959.9709</v>
      </c>
      <c r="J103" s="5">
        <v>13.03</v>
      </c>
      <c r="K103" s="22">
        <v>5.53</v>
      </c>
      <c r="L103" s="7">
        <f>J103*K103</f>
        <v>72.055899999999994</v>
      </c>
      <c r="M103" s="5">
        <f t="shared" si="56"/>
        <v>45179.049299999999</v>
      </c>
      <c r="N103" s="7">
        <f t="shared" si="53"/>
        <v>105.16545601291362</v>
      </c>
      <c r="O103" s="51">
        <f t="shared" si="54"/>
        <v>105.16545601291362</v>
      </c>
      <c r="P103" s="43">
        <v>14.5</v>
      </c>
      <c r="Q103" s="22">
        <v>5.53</v>
      </c>
      <c r="R103" s="7">
        <f t="shared" si="57"/>
        <v>80.185000000000002</v>
      </c>
      <c r="S103" s="5">
        <f t="shared" si="58"/>
        <v>50275.995000000003</v>
      </c>
      <c r="T103" s="7">
        <f t="shared" si="59"/>
        <v>111.28165771297007</v>
      </c>
      <c r="U103" s="10">
        <f>P103*1.114</f>
        <v>16.153000000000002</v>
      </c>
      <c r="V103" s="22">
        <v>5.53</v>
      </c>
      <c r="W103" s="7">
        <f>U103*V103</f>
        <v>89.326090000000022</v>
      </c>
      <c r="X103" s="5">
        <f>W103*E103</f>
        <v>56007.458430000013</v>
      </c>
      <c r="Y103" s="7">
        <f>X103/S103*100</f>
        <v>111.4</v>
      </c>
      <c r="Z103" s="7">
        <f>U103/P103*100</f>
        <v>111.4</v>
      </c>
    </row>
    <row r="104" spans="1:28" s="1" customFormat="1" ht="16.5" customHeight="1">
      <c r="A104" s="6">
        <v>5</v>
      </c>
      <c r="B104" s="165" t="s">
        <v>18</v>
      </c>
      <c r="C104" s="14" t="s">
        <v>57</v>
      </c>
      <c r="D104" s="5" t="s">
        <v>12</v>
      </c>
      <c r="E104" s="114">
        <v>627</v>
      </c>
      <c r="F104" s="5">
        <v>2.9</v>
      </c>
      <c r="G104" s="22">
        <v>55</v>
      </c>
      <c r="H104" s="7">
        <f>F104*G104</f>
        <v>159.5</v>
      </c>
      <c r="I104" s="5">
        <f t="shared" si="55"/>
        <v>100006.5</v>
      </c>
      <c r="J104" s="5">
        <v>3.02</v>
      </c>
      <c r="K104" s="22">
        <v>55</v>
      </c>
      <c r="L104" s="7">
        <f>J104*K104</f>
        <v>166.1</v>
      </c>
      <c r="M104" s="5">
        <f t="shared" si="56"/>
        <v>104144.7</v>
      </c>
      <c r="N104" s="7">
        <f t="shared" si="53"/>
        <v>104.13793103448275</v>
      </c>
      <c r="O104" s="51">
        <f t="shared" si="54"/>
        <v>104.13793103448276</v>
      </c>
      <c r="P104" s="43">
        <v>3.24</v>
      </c>
      <c r="Q104" s="22">
        <v>55</v>
      </c>
      <c r="R104" s="7">
        <f t="shared" si="57"/>
        <v>178.20000000000002</v>
      </c>
      <c r="S104" s="5">
        <f t="shared" si="58"/>
        <v>111731.40000000001</v>
      </c>
      <c r="T104" s="7">
        <f t="shared" si="59"/>
        <v>107.28476821192055</v>
      </c>
      <c r="U104" s="43">
        <v>3.28</v>
      </c>
      <c r="V104" s="22">
        <v>55</v>
      </c>
      <c r="W104" s="7">
        <f>U104*V104</f>
        <v>180.39999999999998</v>
      </c>
      <c r="X104" s="5">
        <f>W104*E104</f>
        <v>113110.79999999999</v>
      </c>
      <c r="Y104" s="7">
        <f>X104/S104*100</f>
        <v>101.23456790123456</v>
      </c>
      <c r="Z104" s="7">
        <f>U104/P104*100</f>
        <v>101.23456790123456</v>
      </c>
    </row>
    <row r="105" spans="1:28" s="1" customFormat="1" ht="16.5" customHeight="1">
      <c r="A105" s="6">
        <v>6</v>
      </c>
      <c r="B105" s="165" t="s">
        <v>36</v>
      </c>
      <c r="C105" s="14" t="s">
        <v>43</v>
      </c>
      <c r="D105" s="5" t="s">
        <v>10</v>
      </c>
      <c r="E105" s="83">
        <v>1213</v>
      </c>
      <c r="F105" s="5">
        <v>15.63</v>
      </c>
      <c r="G105" s="23">
        <v>1.6E-2</v>
      </c>
      <c r="H105" s="7">
        <f>F105*G105</f>
        <v>0.25008000000000002</v>
      </c>
      <c r="I105" s="5">
        <f t="shared" si="55"/>
        <v>303.34704000000005</v>
      </c>
      <c r="J105" s="5">
        <v>16.43</v>
      </c>
      <c r="K105" s="23">
        <v>1.6E-2</v>
      </c>
      <c r="L105" s="7">
        <f>J105*K105</f>
        <v>0.26288</v>
      </c>
      <c r="M105" s="5">
        <f t="shared" si="56"/>
        <v>318.87344000000002</v>
      </c>
      <c r="N105" s="7">
        <f t="shared" si="53"/>
        <v>105.11836212412027</v>
      </c>
      <c r="O105" s="51">
        <f t="shared" si="54"/>
        <v>105.11836212412027</v>
      </c>
      <c r="P105" s="43"/>
      <c r="Q105" s="23">
        <v>1.6E-2</v>
      </c>
      <c r="R105" s="7">
        <f t="shared" si="57"/>
        <v>0</v>
      </c>
      <c r="S105" s="5">
        <f t="shared" si="58"/>
        <v>0</v>
      </c>
      <c r="T105" s="7">
        <f t="shared" si="59"/>
        <v>0</v>
      </c>
      <c r="U105" s="43"/>
      <c r="V105" s="23"/>
      <c r="W105" s="7"/>
      <c r="X105" s="5"/>
      <c r="Y105" s="7"/>
      <c r="Z105" s="7"/>
    </row>
    <row r="106" spans="1:28" s="1" customFormat="1" ht="16.5" customHeight="1">
      <c r="A106" s="6">
        <v>7</v>
      </c>
      <c r="B106" s="165" t="s">
        <v>37</v>
      </c>
      <c r="C106" s="14" t="s">
        <v>57</v>
      </c>
      <c r="D106" s="5" t="s">
        <v>10</v>
      </c>
      <c r="E106" s="83">
        <v>1213</v>
      </c>
      <c r="F106" s="5">
        <v>2.9</v>
      </c>
      <c r="G106" s="22">
        <v>2</v>
      </c>
      <c r="H106" s="7">
        <f>F106*G106</f>
        <v>5.8</v>
      </c>
      <c r="I106" s="5">
        <f t="shared" si="55"/>
        <v>7035.4</v>
      </c>
      <c r="J106" s="5">
        <v>3.02</v>
      </c>
      <c r="K106" s="22">
        <v>2</v>
      </c>
      <c r="L106" s="7">
        <f>J106*K106</f>
        <v>6.04</v>
      </c>
      <c r="M106" s="5">
        <f t="shared" si="56"/>
        <v>7326.52</v>
      </c>
      <c r="N106" s="7">
        <f t="shared" si="53"/>
        <v>104.13793103448276</v>
      </c>
      <c r="O106" s="51">
        <f t="shared" si="54"/>
        <v>104.13793103448276</v>
      </c>
      <c r="P106" s="43"/>
      <c r="Q106" s="22">
        <v>2</v>
      </c>
      <c r="R106" s="7">
        <f t="shared" si="57"/>
        <v>0</v>
      </c>
      <c r="S106" s="5">
        <f t="shared" si="58"/>
        <v>0</v>
      </c>
      <c r="T106" s="7">
        <f t="shared" si="59"/>
        <v>0</v>
      </c>
      <c r="U106" s="43"/>
      <c r="V106" s="22"/>
      <c r="W106" s="7"/>
      <c r="X106" s="5"/>
      <c r="Y106" s="7"/>
      <c r="Z106" s="7"/>
    </row>
    <row r="107" spans="1:28" s="1" customFormat="1" ht="16.5" customHeight="1">
      <c r="A107" s="6">
        <v>8</v>
      </c>
      <c r="B107" s="165" t="s">
        <v>19</v>
      </c>
      <c r="C107" s="165"/>
      <c r="D107" s="8" t="s">
        <v>13</v>
      </c>
      <c r="E107" s="86" t="s">
        <v>13</v>
      </c>
      <c r="F107" s="8" t="s">
        <v>13</v>
      </c>
      <c r="G107" s="24" t="s">
        <v>13</v>
      </c>
      <c r="H107" s="8" t="s">
        <v>13</v>
      </c>
      <c r="I107" s="10">
        <f>SUM(I100:I106)</f>
        <v>705412.51812160003</v>
      </c>
      <c r="J107" s="8" t="s">
        <v>13</v>
      </c>
      <c r="K107" s="24" t="s">
        <v>13</v>
      </c>
      <c r="L107" s="8" t="s">
        <v>13</v>
      </c>
      <c r="M107" s="10">
        <f>SUM(M100:M106)</f>
        <v>735888.4334663999</v>
      </c>
      <c r="N107" s="39">
        <f t="shared" si="53"/>
        <v>104.32029692724369</v>
      </c>
      <c r="O107" s="8" t="s">
        <v>13</v>
      </c>
      <c r="P107" s="45" t="s">
        <v>13</v>
      </c>
      <c r="Q107" s="24" t="s">
        <v>13</v>
      </c>
      <c r="R107" s="8" t="s">
        <v>13</v>
      </c>
      <c r="S107" s="10">
        <f>SUM(S100:S106)</f>
        <v>792673.31989199994</v>
      </c>
      <c r="T107" s="39">
        <f t="shared" si="59"/>
        <v>107.71650753608328</v>
      </c>
      <c r="U107" s="45" t="s">
        <v>13</v>
      </c>
      <c r="V107" s="24" t="s">
        <v>13</v>
      </c>
      <c r="W107" s="8" t="s">
        <v>13</v>
      </c>
      <c r="X107" s="10">
        <f>SUM(X100:X106)</f>
        <v>835834.55124648008</v>
      </c>
      <c r="Y107" s="39">
        <f>X107/S107*100</f>
        <v>105.44502133115326</v>
      </c>
      <c r="Z107" s="7" t="s">
        <v>13</v>
      </c>
    </row>
    <row r="108" spans="1:28" s="1" customFormat="1" ht="16.5" customHeight="1">
      <c r="A108" s="57"/>
      <c r="B108" s="166"/>
      <c r="C108" s="166"/>
      <c r="D108" s="59"/>
      <c r="E108" s="162"/>
      <c r="F108" s="59"/>
      <c r="G108" s="167"/>
      <c r="H108" s="59"/>
      <c r="I108" s="61"/>
      <c r="J108" s="59"/>
      <c r="K108" s="167"/>
      <c r="L108" s="59"/>
      <c r="M108" s="61"/>
      <c r="N108" s="64"/>
      <c r="O108" s="59"/>
      <c r="P108" s="59"/>
      <c r="Q108" s="167"/>
      <c r="R108" s="59"/>
      <c r="S108" s="61"/>
      <c r="T108" s="64"/>
      <c r="U108" s="59"/>
      <c r="V108" s="167"/>
      <c r="W108" s="59"/>
      <c r="X108" s="61"/>
      <c r="Y108" s="64"/>
      <c r="Z108" s="62"/>
    </row>
    <row r="109" spans="1:28" s="1" customFormat="1" ht="16.5" customHeight="1">
      <c r="A109" s="57"/>
      <c r="B109" s="166"/>
      <c r="C109" s="166"/>
      <c r="D109" s="59"/>
      <c r="E109" s="162"/>
      <c r="F109" s="59"/>
      <c r="G109" s="167"/>
      <c r="H109" s="59"/>
      <c r="I109" s="61"/>
      <c r="J109" s="59"/>
      <c r="K109" s="167"/>
      <c r="L109" s="59"/>
      <c r="M109" s="61"/>
      <c r="N109" s="64"/>
      <c r="O109" s="59"/>
      <c r="P109" s="59"/>
      <c r="Q109" s="167"/>
      <c r="R109" s="59"/>
      <c r="S109" s="61"/>
      <c r="T109" s="64"/>
      <c r="U109" s="59"/>
      <c r="V109" s="167"/>
      <c r="W109" s="59"/>
      <c r="X109" s="61"/>
      <c r="Y109" s="64"/>
      <c r="Z109" s="62"/>
    </row>
    <row r="110" spans="1:28" s="1" customFormat="1" ht="16.5" customHeight="1">
      <c r="A110" s="57"/>
      <c r="B110" s="178" t="s">
        <v>107</v>
      </c>
      <c r="C110" s="166"/>
      <c r="D110" s="59"/>
      <c r="E110" s="162"/>
      <c r="F110" s="59"/>
      <c r="G110" s="167"/>
      <c r="H110" s="59"/>
      <c r="I110" s="61"/>
      <c r="J110" s="59"/>
      <c r="K110" s="167"/>
      <c r="L110" s="59"/>
      <c r="M110" s="61"/>
      <c r="N110" s="64"/>
      <c r="O110" s="59"/>
      <c r="P110" s="59"/>
      <c r="Q110" s="167"/>
      <c r="R110" s="59"/>
      <c r="S110" s="61"/>
      <c r="T110" s="64"/>
      <c r="U110" s="59"/>
      <c r="V110" s="167"/>
      <c r="W110" s="59"/>
      <c r="X110" s="61"/>
      <c r="Y110" s="64"/>
      <c r="Z110" s="62"/>
    </row>
    <row r="111" spans="1:28" s="1" customFormat="1" ht="16.5" customHeight="1">
      <c r="A111" s="57"/>
      <c r="B111" s="166"/>
      <c r="C111" s="166"/>
      <c r="D111" s="59"/>
      <c r="E111" s="162"/>
      <c r="F111" s="59"/>
      <c r="G111" s="167"/>
      <c r="H111" s="59"/>
      <c r="I111" s="61"/>
      <c r="J111" s="59"/>
      <c r="K111" s="167"/>
      <c r="L111" s="59"/>
      <c r="M111" s="61"/>
      <c r="N111" s="64"/>
      <c r="O111" s="59"/>
      <c r="P111" s="59"/>
      <c r="Q111" s="167"/>
      <c r="R111" s="59"/>
      <c r="S111" s="61"/>
      <c r="T111" s="64"/>
      <c r="U111" s="59"/>
      <c r="V111" s="167"/>
      <c r="W111" s="59"/>
      <c r="X111" s="61"/>
      <c r="Y111" s="64"/>
      <c r="Z111" s="62"/>
    </row>
    <row r="112" spans="1:28" ht="27" customHeight="1">
      <c r="A112" s="66" t="s">
        <v>99</v>
      </c>
      <c r="B112" s="67"/>
      <c r="C112" s="67"/>
      <c r="D112" s="67"/>
      <c r="E112" s="87"/>
      <c r="F112" s="67"/>
      <c r="G112" s="67"/>
      <c r="H112" s="68"/>
      <c r="I112" s="67"/>
      <c r="J112" s="67"/>
      <c r="K112" s="67"/>
      <c r="L112" s="68"/>
      <c r="M112" s="67"/>
      <c r="N112" s="67"/>
      <c r="O112" s="67"/>
      <c r="P112"/>
      <c r="Q112"/>
      <c r="R112" s="69"/>
      <c r="S112" s="70"/>
      <c r="T112"/>
      <c r="Y112" s="153"/>
      <c r="AB112" s="115"/>
    </row>
    <row r="113" spans="1:26" s="1" customFormat="1" ht="18.75" customHeight="1">
      <c r="A113" s="184" t="s">
        <v>0</v>
      </c>
      <c r="B113" s="181" t="s">
        <v>1</v>
      </c>
      <c r="C113" s="181" t="s">
        <v>40</v>
      </c>
      <c r="D113" s="209" t="s">
        <v>2</v>
      </c>
      <c r="E113" s="212" t="s">
        <v>3</v>
      </c>
      <c r="F113" s="189" t="s">
        <v>14</v>
      </c>
      <c r="G113" s="190"/>
      <c r="H113" s="190"/>
      <c r="I113" s="191"/>
      <c r="J113" s="199" t="s">
        <v>4</v>
      </c>
      <c r="K113" s="200"/>
      <c r="L113" s="200"/>
      <c r="M113" s="201"/>
      <c r="N113" s="196" t="s">
        <v>8</v>
      </c>
      <c r="O113" s="181" t="s">
        <v>29</v>
      </c>
      <c r="P113" s="199" t="s">
        <v>61</v>
      </c>
      <c r="Q113" s="200"/>
      <c r="R113" s="200"/>
      <c r="S113" s="201"/>
      <c r="T113" s="196" t="s">
        <v>63</v>
      </c>
      <c r="U113" s="199" t="s">
        <v>65</v>
      </c>
      <c r="V113" s="200"/>
      <c r="W113" s="200"/>
      <c r="X113" s="201"/>
      <c r="Y113" s="196" t="s">
        <v>68</v>
      </c>
      <c r="Z113" s="196" t="s">
        <v>69</v>
      </c>
    </row>
    <row r="114" spans="1:26" s="1" customFormat="1" ht="18.75" customHeight="1">
      <c r="A114" s="185"/>
      <c r="B114" s="187"/>
      <c r="C114" s="182"/>
      <c r="D114" s="210"/>
      <c r="E114" s="213"/>
      <c r="F114" s="192" t="s">
        <v>34</v>
      </c>
      <c r="G114" s="193"/>
      <c r="H114" s="193"/>
      <c r="I114" s="194"/>
      <c r="J114" s="202" t="s">
        <v>15</v>
      </c>
      <c r="K114" s="203"/>
      <c r="L114" s="203"/>
      <c r="M114" s="204"/>
      <c r="N114" s="197"/>
      <c r="O114" s="215"/>
      <c r="P114" s="202" t="s">
        <v>62</v>
      </c>
      <c r="Q114" s="203"/>
      <c r="R114" s="203"/>
      <c r="S114" s="204"/>
      <c r="T114" s="197"/>
      <c r="U114" s="202" t="s">
        <v>66</v>
      </c>
      <c r="V114" s="203"/>
      <c r="W114" s="203"/>
      <c r="X114" s="204"/>
      <c r="Y114" s="197"/>
      <c r="Z114" s="197"/>
    </row>
    <row r="115" spans="1:26" s="1" customFormat="1" ht="29.25" customHeight="1">
      <c r="A115" s="186"/>
      <c r="B115" s="188"/>
      <c r="C115" s="183"/>
      <c r="D115" s="211"/>
      <c r="E115" s="214"/>
      <c r="F115" s="3" t="s">
        <v>5</v>
      </c>
      <c r="G115" s="21" t="s">
        <v>41</v>
      </c>
      <c r="H115" s="26" t="s">
        <v>6</v>
      </c>
      <c r="I115" s="3" t="s">
        <v>7</v>
      </c>
      <c r="J115" s="3" t="s">
        <v>5</v>
      </c>
      <c r="K115" s="3" t="s">
        <v>41</v>
      </c>
      <c r="L115" s="26" t="s">
        <v>6</v>
      </c>
      <c r="M115" s="3" t="s">
        <v>7</v>
      </c>
      <c r="N115" s="198"/>
      <c r="O115" s="216"/>
      <c r="P115" s="16" t="s">
        <v>5</v>
      </c>
      <c r="Q115" s="3" t="s">
        <v>41</v>
      </c>
      <c r="R115" s="28" t="s">
        <v>6</v>
      </c>
      <c r="S115" s="16" t="s">
        <v>7</v>
      </c>
      <c r="T115" s="198"/>
      <c r="U115" s="16" t="s">
        <v>5</v>
      </c>
      <c r="V115" s="3" t="s">
        <v>41</v>
      </c>
      <c r="W115" s="28" t="s">
        <v>6</v>
      </c>
      <c r="X115" s="16" t="s">
        <v>7</v>
      </c>
      <c r="Y115" s="198"/>
      <c r="Z115" s="198"/>
    </row>
    <row r="116" spans="1:26" s="1" customFormat="1" ht="16.5" customHeight="1">
      <c r="A116" s="6">
        <v>1</v>
      </c>
      <c r="B116" s="165" t="s">
        <v>9</v>
      </c>
      <c r="C116" s="14" t="s">
        <v>79</v>
      </c>
      <c r="D116" s="5" t="s">
        <v>10</v>
      </c>
      <c r="E116" s="83">
        <v>3190.9</v>
      </c>
      <c r="F116" s="5">
        <v>2030.51</v>
      </c>
      <c r="G116" s="30">
        <v>1.3440000000000001E-2</v>
      </c>
      <c r="H116" s="7">
        <f>F116*G116</f>
        <v>27.290054400000002</v>
      </c>
      <c r="I116" s="5">
        <f>H116*E116</f>
        <v>87079.834584960015</v>
      </c>
      <c r="J116" s="15">
        <v>2115.79</v>
      </c>
      <c r="K116" s="30">
        <v>1.3440000000000001E-2</v>
      </c>
      <c r="L116" s="7">
        <f>J116*K116</f>
        <v>28.436217599999999</v>
      </c>
      <c r="M116" s="5">
        <f>L116*E116</f>
        <v>90737.126739839994</v>
      </c>
      <c r="N116" s="7">
        <f t="shared" ref="N116:N123" si="60">M116/I116*100</f>
        <v>104.19993006683048</v>
      </c>
      <c r="O116" s="51">
        <f t="shared" ref="O116:O122" si="61">J116/F116*100</f>
        <v>104.1999300668305</v>
      </c>
      <c r="P116" s="34">
        <v>2306.1999999999998</v>
      </c>
      <c r="Q116" s="30">
        <v>1.3440000000000001E-2</v>
      </c>
      <c r="R116" s="7">
        <f>P116*Q116</f>
        <v>30.995327999999997</v>
      </c>
      <c r="S116" s="5">
        <f>R116*E116</f>
        <v>98902.992115199988</v>
      </c>
      <c r="T116" s="7">
        <f>S116/M116*100</f>
        <v>108.99947537326481</v>
      </c>
      <c r="U116" s="34">
        <f>P116*1.065</f>
        <v>2456.1029999999996</v>
      </c>
      <c r="V116" s="52">
        <v>1.3440000000000001E-2</v>
      </c>
      <c r="W116" s="7">
        <f>U116*V116</f>
        <v>33.010024319999999</v>
      </c>
      <c r="X116" s="5">
        <f>W116*E116</f>
        <v>105331.686602688</v>
      </c>
      <c r="Y116" s="7">
        <f>X116/S116*100</f>
        <v>106.50000000000001</v>
      </c>
      <c r="Z116" s="7">
        <f>U116/P116*100</f>
        <v>106.5</v>
      </c>
    </row>
    <row r="117" spans="1:26" s="1" customFormat="1" ht="16.5" customHeight="1">
      <c r="A117" s="6">
        <v>2</v>
      </c>
      <c r="B117" s="165" t="s">
        <v>11</v>
      </c>
      <c r="C117" s="14" t="s">
        <v>53</v>
      </c>
      <c r="D117" s="5" t="s">
        <v>12</v>
      </c>
      <c r="E117" s="114">
        <v>147</v>
      </c>
      <c r="F117" s="5">
        <v>5863.02</v>
      </c>
      <c r="G117" s="22">
        <v>30</v>
      </c>
      <c r="H117" s="7">
        <f>F117*G117/1000</f>
        <v>175.89060000000001</v>
      </c>
      <c r="I117" s="5">
        <f t="shared" ref="I117:I122" si="62">H117*E117</f>
        <v>25855.9182</v>
      </c>
      <c r="J117" s="7">
        <v>6109.27</v>
      </c>
      <c r="K117" s="22">
        <v>30</v>
      </c>
      <c r="L117" s="7">
        <f>J117*K117/1000</f>
        <v>183.27809999999999</v>
      </c>
      <c r="M117" s="5">
        <f t="shared" ref="M117:M122" si="63">L117*E117</f>
        <v>26941.880699999998</v>
      </c>
      <c r="N117" s="7">
        <f t="shared" si="60"/>
        <v>104.20005389713833</v>
      </c>
      <c r="O117" s="51">
        <f t="shared" si="61"/>
        <v>104.20005389713833</v>
      </c>
      <c r="P117" s="44">
        <v>6.57</v>
      </c>
      <c r="Q117" s="22">
        <v>30</v>
      </c>
      <c r="R117" s="7">
        <f t="shared" ref="R117:R122" si="64">P117*Q117</f>
        <v>197.10000000000002</v>
      </c>
      <c r="S117" s="5">
        <f t="shared" ref="S117:S122" si="65">R117*E117</f>
        <v>28973.700000000004</v>
      </c>
      <c r="T117" s="7">
        <f t="shared" ref="T117:T123" si="66">S117/M117*100</f>
        <v>107.54149022714662</v>
      </c>
      <c r="U117" s="44">
        <v>6.57</v>
      </c>
      <c r="V117" s="22">
        <v>30</v>
      </c>
      <c r="W117" s="7">
        <f>U117*V117</f>
        <v>197.10000000000002</v>
      </c>
      <c r="X117" s="5">
        <f>W117*E117</f>
        <v>28973.700000000004</v>
      </c>
      <c r="Y117" s="7">
        <f>X117/S117*100</f>
        <v>100</v>
      </c>
      <c r="Z117" s="7">
        <f>U117/P117*100</f>
        <v>100</v>
      </c>
    </row>
    <row r="118" spans="1:26" s="1" customFormat="1" ht="16.5" customHeight="1">
      <c r="A118" s="6">
        <v>3</v>
      </c>
      <c r="B118" s="165" t="s">
        <v>21</v>
      </c>
      <c r="C118" s="14" t="s">
        <v>43</v>
      </c>
      <c r="D118" s="5" t="s">
        <v>12</v>
      </c>
      <c r="E118" s="114">
        <v>147</v>
      </c>
      <c r="F118" s="5">
        <v>15.63</v>
      </c>
      <c r="G118" s="31">
        <v>5.53</v>
      </c>
      <c r="H118" s="7">
        <f>F118*G118</f>
        <v>86.433900000000008</v>
      </c>
      <c r="I118" s="5">
        <f t="shared" si="62"/>
        <v>12705.783300000001</v>
      </c>
      <c r="J118" s="5">
        <v>16.43</v>
      </c>
      <c r="K118" s="22">
        <v>5.53</v>
      </c>
      <c r="L118" s="7">
        <f>J118*K118</f>
        <v>90.857900000000001</v>
      </c>
      <c r="M118" s="5">
        <f t="shared" si="63"/>
        <v>13356.1113</v>
      </c>
      <c r="N118" s="7">
        <f t="shared" si="60"/>
        <v>105.11836212412027</v>
      </c>
      <c r="O118" s="51">
        <f t="shared" si="61"/>
        <v>105.11836212412027</v>
      </c>
      <c r="P118" s="43">
        <v>18.29</v>
      </c>
      <c r="Q118" s="22">
        <v>5.53</v>
      </c>
      <c r="R118" s="7">
        <f t="shared" si="64"/>
        <v>101.1437</v>
      </c>
      <c r="S118" s="5">
        <f t="shared" si="65"/>
        <v>14868.123899999999</v>
      </c>
      <c r="T118" s="7">
        <f t="shared" si="66"/>
        <v>111.32075471698111</v>
      </c>
      <c r="U118" s="10">
        <v>20.37</v>
      </c>
      <c r="V118" s="22">
        <v>5.53</v>
      </c>
      <c r="W118" s="7">
        <f>U118*V118</f>
        <v>112.6461</v>
      </c>
      <c r="X118" s="5">
        <f>W118*E118</f>
        <v>16558.976699999999</v>
      </c>
      <c r="Y118" s="7">
        <f>X118/S118*100</f>
        <v>111.37233460907601</v>
      </c>
      <c r="Z118" s="7">
        <f>U118/P118*100</f>
        <v>111.37233460907601</v>
      </c>
    </row>
    <row r="119" spans="1:26" s="1" customFormat="1" ht="16.5" customHeight="1">
      <c r="A119" s="6">
        <v>4</v>
      </c>
      <c r="B119" s="165" t="s">
        <v>16</v>
      </c>
      <c r="C119" s="14" t="s">
        <v>43</v>
      </c>
      <c r="D119" s="5" t="s">
        <v>12</v>
      </c>
      <c r="E119" s="114">
        <v>147</v>
      </c>
      <c r="F119" s="5">
        <v>12.39</v>
      </c>
      <c r="G119" s="22">
        <v>5.53</v>
      </c>
      <c r="H119" s="7">
        <f>F119*G119</f>
        <v>68.5167</v>
      </c>
      <c r="I119" s="5">
        <f t="shared" si="62"/>
        <v>10071.954900000001</v>
      </c>
      <c r="J119" s="5">
        <v>13.03</v>
      </c>
      <c r="K119" s="22">
        <v>5.53</v>
      </c>
      <c r="L119" s="7">
        <f>J119*K119</f>
        <v>72.055899999999994</v>
      </c>
      <c r="M119" s="5">
        <f t="shared" si="63"/>
        <v>10592.217299999998</v>
      </c>
      <c r="N119" s="7">
        <f t="shared" si="60"/>
        <v>105.16545601291362</v>
      </c>
      <c r="O119" s="51">
        <f t="shared" si="61"/>
        <v>105.16545601291362</v>
      </c>
      <c r="P119" s="43">
        <v>14.5</v>
      </c>
      <c r="Q119" s="22">
        <v>5.53</v>
      </c>
      <c r="R119" s="7">
        <f t="shared" si="64"/>
        <v>80.185000000000002</v>
      </c>
      <c r="S119" s="5">
        <f t="shared" si="65"/>
        <v>11787.195</v>
      </c>
      <c r="T119" s="7">
        <f t="shared" si="66"/>
        <v>111.28165771297007</v>
      </c>
      <c r="U119" s="10">
        <f>P119*1.114</f>
        <v>16.153000000000002</v>
      </c>
      <c r="V119" s="22">
        <v>5.53</v>
      </c>
      <c r="W119" s="7">
        <f>U119*V119</f>
        <v>89.326090000000022</v>
      </c>
      <c r="X119" s="5">
        <f>W119*E119</f>
        <v>13130.935230000003</v>
      </c>
      <c r="Y119" s="7">
        <f>X119/S119*100</f>
        <v>111.40000000000003</v>
      </c>
      <c r="Z119" s="7">
        <f>U119/P119*100</f>
        <v>111.4</v>
      </c>
    </row>
    <row r="120" spans="1:26" s="1" customFormat="1" ht="16.5" customHeight="1">
      <c r="A120" s="6">
        <v>5</v>
      </c>
      <c r="B120" s="165" t="s">
        <v>18</v>
      </c>
      <c r="C120" s="14" t="s">
        <v>57</v>
      </c>
      <c r="D120" s="5" t="s">
        <v>12</v>
      </c>
      <c r="E120" s="114">
        <v>147</v>
      </c>
      <c r="F120" s="5">
        <v>2.9</v>
      </c>
      <c r="G120" s="22">
        <v>55</v>
      </c>
      <c r="H120" s="7">
        <f>F120*G120</f>
        <v>159.5</v>
      </c>
      <c r="I120" s="5">
        <f t="shared" si="62"/>
        <v>23446.5</v>
      </c>
      <c r="J120" s="5">
        <v>3.02</v>
      </c>
      <c r="K120" s="22">
        <v>55</v>
      </c>
      <c r="L120" s="7">
        <f>J120*K120</f>
        <v>166.1</v>
      </c>
      <c r="M120" s="5">
        <f t="shared" si="63"/>
        <v>24416.7</v>
      </c>
      <c r="N120" s="7">
        <f t="shared" si="60"/>
        <v>104.13793103448276</v>
      </c>
      <c r="O120" s="51">
        <f t="shared" si="61"/>
        <v>104.13793103448276</v>
      </c>
      <c r="P120" s="43">
        <v>3.24</v>
      </c>
      <c r="Q120" s="22">
        <v>55</v>
      </c>
      <c r="R120" s="7">
        <f t="shared" si="64"/>
        <v>178.20000000000002</v>
      </c>
      <c r="S120" s="5">
        <f t="shared" si="65"/>
        <v>26195.4</v>
      </c>
      <c r="T120" s="7">
        <f t="shared" si="66"/>
        <v>107.28476821192052</v>
      </c>
      <c r="U120" s="43">
        <v>3.28</v>
      </c>
      <c r="V120" s="22">
        <v>55</v>
      </c>
      <c r="W120" s="7">
        <f>U120*V120</f>
        <v>180.39999999999998</v>
      </c>
      <c r="X120" s="5">
        <f>W120*E120</f>
        <v>26518.799999999996</v>
      </c>
      <c r="Y120" s="7">
        <f>X120/S120*100</f>
        <v>101.23456790123456</v>
      </c>
      <c r="Z120" s="7">
        <f>U120/P120*100</f>
        <v>101.23456790123456</v>
      </c>
    </row>
    <row r="121" spans="1:26" s="1" customFormat="1" ht="16.5" customHeight="1">
      <c r="A121" s="6">
        <v>6</v>
      </c>
      <c r="B121" s="165" t="s">
        <v>36</v>
      </c>
      <c r="C121" s="14" t="s">
        <v>43</v>
      </c>
      <c r="D121" s="5" t="s">
        <v>10</v>
      </c>
      <c r="E121" s="83">
        <v>270.8</v>
      </c>
      <c r="F121" s="5">
        <v>15.63</v>
      </c>
      <c r="G121" s="23">
        <v>1.6E-2</v>
      </c>
      <c r="H121" s="7">
        <f>F121*G121</f>
        <v>0.25008000000000002</v>
      </c>
      <c r="I121" s="5">
        <f t="shared" si="62"/>
        <v>67.721664000000004</v>
      </c>
      <c r="J121" s="5">
        <v>16.43</v>
      </c>
      <c r="K121" s="23">
        <v>1.6E-2</v>
      </c>
      <c r="L121" s="7">
        <f>J121*K121</f>
        <v>0.26288</v>
      </c>
      <c r="M121" s="5">
        <f t="shared" si="63"/>
        <v>71.187904000000003</v>
      </c>
      <c r="N121" s="7">
        <f t="shared" si="60"/>
        <v>105.1183621241203</v>
      </c>
      <c r="O121" s="51">
        <f t="shared" si="61"/>
        <v>105.11836212412027</v>
      </c>
      <c r="P121" s="43"/>
      <c r="Q121" s="23">
        <v>1.6E-2</v>
      </c>
      <c r="R121" s="7">
        <f t="shared" si="64"/>
        <v>0</v>
      </c>
      <c r="S121" s="5">
        <f t="shared" si="65"/>
        <v>0</v>
      </c>
      <c r="T121" s="7">
        <f t="shared" si="66"/>
        <v>0</v>
      </c>
      <c r="U121" s="43"/>
      <c r="V121" s="23"/>
      <c r="W121" s="7"/>
      <c r="X121" s="5"/>
      <c r="Y121" s="7"/>
      <c r="Z121" s="7"/>
    </row>
    <row r="122" spans="1:26" s="1" customFormat="1" ht="16.5" customHeight="1">
      <c r="A122" s="6">
        <v>7</v>
      </c>
      <c r="B122" s="165" t="s">
        <v>37</v>
      </c>
      <c r="C122" s="14" t="s">
        <v>57</v>
      </c>
      <c r="D122" s="5" t="s">
        <v>10</v>
      </c>
      <c r="E122" s="83">
        <v>270.8</v>
      </c>
      <c r="F122" s="5">
        <v>2.9</v>
      </c>
      <c r="G122" s="22">
        <v>2</v>
      </c>
      <c r="H122" s="7">
        <f>F122*G122</f>
        <v>5.8</v>
      </c>
      <c r="I122" s="5">
        <f t="shared" si="62"/>
        <v>1570.64</v>
      </c>
      <c r="J122" s="5">
        <v>3.02</v>
      </c>
      <c r="K122" s="22">
        <v>2</v>
      </c>
      <c r="L122" s="7">
        <f>J122*K122</f>
        <v>6.04</v>
      </c>
      <c r="M122" s="5">
        <f t="shared" si="63"/>
        <v>1635.6320000000001</v>
      </c>
      <c r="N122" s="7">
        <f t="shared" si="60"/>
        <v>104.13793103448276</v>
      </c>
      <c r="O122" s="51">
        <f t="shared" si="61"/>
        <v>104.13793103448276</v>
      </c>
      <c r="P122" s="43"/>
      <c r="Q122" s="22">
        <v>2</v>
      </c>
      <c r="R122" s="7">
        <f t="shared" si="64"/>
        <v>0</v>
      </c>
      <c r="S122" s="5">
        <f t="shared" si="65"/>
        <v>0</v>
      </c>
      <c r="T122" s="7">
        <f t="shared" si="66"/>
        <v>0</v>
      </c>
      <c r="U122" s="43"/>
      <c r="V122" s="22"/>
      <c r="W122" s="7"/>
      <c r="X122" s="5"/>
      <c r="Y122" s="7"/>
      <c r="Z122" s="7"/>
    </row>
    <row r="123" spans="1:26" s="1" customFormat="1" ht="16.5" customHeight="1">
      <c r="A123" s="6">
        <v>8</v>
      </c>
      <c r="B123" s="4" t="s">
        <v>19</v>
      </c>
      <c r="C123" s="4"/>
      <c r="D123" s="8" t="s">
        <v>13</v>
      </c>
      <c r="E123" s="86" t="s">
        <v>13</v>
      </c>
      <c r="F123" s="8" t="s">
        <v>13</v>
      </c>
      <c r="G123" s="24" t="s">
        <v>13</v>
      </c>
      <c r="H123" s="8" t="s">
        <v>13</v>
      </c>
      <c r="I123" s="10">
        <f>SUM(I116:I122)</f>
        <v>160798.35264896005</v>
      </c>
      <c r="J123" s="8" t="s">
        <v>13</v>
      </c>
      <c r="K123" s="24" t="s">
        <v>13</v>
      </c>
      <c r="L123" s="8" t="s">
        <v>13</v>
      </c>
      <c r="M123" s="10">
        <f>SUM(M116:M122)</f>
        <v>167750.85594384</v>
      </c>
      <c r="N123" s="39">
        <f t="shared" si="60"/>
        <v>104.32374037441664</v>
      </c>
      <c r="O123" s="8" t="s">
        <v>13</v>
      </c>
      <c r="P123" s="45" t="s">
        <v>13</v>
      </c>
      <c r="Q123" s="24" t="s">
        <v>13</v>
      </c>
      <c r="R123" s="8" t="s">
        <v>13</v>
      </c>
      <c r="S123" s="10">
        <f>SUM(S116:S122)</f>
        <v>180727.41101519999</v>
      </c>
      <c r="T123" s="39">
        <f t="shared" si="66"/>
        <v>107.73561183837077</v>
      </c>
      <c r="U123" s="45" t="s">
        <v>13</v>
      </c>
      <c r="V123" s="24" t="s">
        <v>13</v>
      </c>
      <c r="W123" s="8" t="s">
        <v>13</v>
      </c>
      <c r="X123" s="10">
        <f>SUM(X116:X122)</f>
        <v>190514.09853268799</v>
      </c>
      <c r="Y123" s="39">
        <f>X123/S123*100</f>
        <v>105.41516500596853</v>
      </c>
      <c r="Z123" s="7" t="s">
        <v>13</v>
      </c>
    </row>
    <row r="124" spans="1:26" s="118" customFormat="1" ht="18.75">
      <c r="A124" s="195" t="s">
        <v>70</v>
      </c>
      <c r="B124" s="195"/>
      <c r="C124" s="195"/>
      <c r="D124" s="195"/>
      <c r="E124" s="195"/>
      <c r="F124" s="195"/>
      <c r="G124" s="195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5"/>
      <c r="W124" s="195"/>
      <c r="X124" s="195"/>
      <c r="Y124" s="195"/>
      <c r="Z124" s="119"/>
    </row>
    <row r="125" spans="1:26" s="118" customFormat="1" ht="18.75">
      <c r="A125" s="195" t="s">
        <v>22</v>
      </c>
      <c r="B125" s="195"/>
      <c r="C125" s="195"/>
      <c r="D125" s="19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5"/>
      <c r="U125" s="195"/>
      <c r="V125" s="195"/>
      <c r="W125" s="195"/>
      <c r="X125" s="195"/>
      <c r="Y125" s="195"/>
      <c r="Z125" s="119"/>
    </row>
    <row r="126" spans="1:26" ht="18.75">
      <c r="A126" s="66" t="s">
        <v>87</v>
      </c>
      <c r="B126" s="67"/>
      <c r="C126" s="67"/>
      <c r="D126" s="67"/>
      <c r="E126" s="87"/>
      <c r="F126" s="67"/>
      <c r="G126" s="67"/>
      <c r="H126" s="68"/>
      <c r="I126" s="67"/>
      <c r="J126" s="67"/>
      <c r="K126" s="67"/>
      <c r="L126" s="68"/>
      <c r="M126" s="67"/>
      <c r="N126" s="67"/>
      <c r="O126" s="67"/>
      <c r="P126"/>
      <c r="Q126"/>
      <c r="R126" s="69"/>
      <c r="S126" s="70"/>
      <c r="T126"/>
      <c r="Y126" s="153"/>
    </row>
    <row r="127" spans="1:26" s="1" customFormat="1" ht="15.75" customHeight="1">
      <c r="A127" s="184" t="s">
        <v>0</v>
      </c>
      <c r="B127" s="181" t="s">
        <v>1</v>
      </c>
      <c r="C127" s="181" t="s">
        <v>40</v>
      </c>
      <c r="D127" s="209" t="s">
        <v>2</v>
      </c>
      <c r="E127" s="212" t="s">
        <v>3</v>
      </c>
      <c r="F127" s="189" t="s">
        <v>14</v>
      </c>
      <c r="G127" s="190"/>
      <c r="H127" s="190"/>
      <c r="I127" s="191"/>
      <c r="J127" s="199" t="s">
        <v>4</v>
      </c>
      <c r="K127" s="200"/>
      <c r="L127" s="200"/>
      <c r="M127" s="201"/>
      <c r="N127" s="196" t="s">
        <v>8</v>
      </c>
      <c r="O127" s="181" t="s">
        <v>29</v>
      </c>
      <c r="P127" s="199" t="s">
        <v>61</v>
      </c>
      <c r="Q127" s="200"/>
      <c r="R127" s="200"/>
      <c r="S127" s="201"/>
      <c r="T127" s="196" t="s">
        <v>63</v>
      </c>
      <c r="U127" s="199" t="s">
        <v>65</v>
      </c>
      <c r="V127" s="200"/>
      <c r="W127" s="200"/>
      <c r="X127" s="201"/>
      <c r="Y127" s="196" t="s">
        <v>68</v>
      </c>
      <c r="Z127" s="196" t="s">
        <v>69</v>
      </c>
    </row>
    <row r="128" spans="1:26" s="1" customFormat="1" ht="15.75" customHeight="1">
      <c r="A128" s="185"/>
      <c r="B128" s="187"/>
      <c r="C128" s="182"/>
      <c r="D128" s="210"/>
      <c r="E128" s="213"/>
      <c r="F128" s="192" t="s">
        <v>34</v>
      </c>
      <c r="G128" s="193"/>
      <c r="H128" s="193"/>
      <c r="I128" s="194"/>
      <c r="J128" s="202" t="s">
        <v>15</v>
      </c>
      <c r="K128" s="203"/>
      <c r="L128" s="203"/>
      <c r="M128" s="204"/>
      <c r="N128" s="197"/>
      <c r="O128" s="215"/>
      <c r="P128" s="202" t="s">
        <v>62</v>
      </c>
      <c r="Q128" s="203"/>
      <c r="R128" s="203"/>
      <c r="S128" s="204"/>
      <c r="T128" s="197"/>
      <c r="U128" s="202" t="s">
        <v>66</v>
      </c>
      <c r="V128" s="203"/>
      <c r="W128" s="203"/>
      <c r="X128" s="204"/>
      <c r="Y128" s="197"/>
      <c r="Z128" s="197"/>
    </row>
    <row r="129" spans="1:26" s="1" customFormat="1" ht="30" customHeight="1">
      <c r="A129" s="186"/>
      <c r="B129" s="188"/>
      <c r="C129" s="183"/>
      <c r="D129" s="211"/>
      <c r="E129" s="214"/>
      <c r="F129" s="3" t="s">
        <v>5</v>
      </c>
      <c r="G129" s="21" t="s">
        <v>41</v>
      </c>
      <c r="H129" s="26" t="s">
        <v>6</v>
      </c>
      <c r="I129" s="3" t="s">
        <v>7</v>
      </c>
      <c r="J129" s="3" t="s">
        <v>5</v>
      </c>
      <c r="K129" s="3" t="s">
        <v>41</v>
      </c>
      <c r="L129" s="26" t="s">
        <v>6</v>
      </c>
      <c r="M129" s="3" t="s">
        <v>7</v>
      </c>
      <c r="N129" s="198"/>
      <c r="O129" s="216"/>
      <c r="P129" s="16" t="s">
        <v>5</v>
      </c>
      <c r="Q129" s="3" t="s">
        <v>41</v>
      </c>
      <c r="R129" s="28" t="s">
        <v>6</v>
      </c>
      <c r="S129" s="16" t="s">
        <v>7</v>
      </c>
      <c r="T129" s="198"/>
      <c r="U129" s="16" t="s">
        <v>5</v>
      </c>
      <c r="V129" s="3" t="s">
        <v>41</v>
      </c>
      <c r="W129" s="28" t="s">
        <v>6</v>
      </c>
      <c r="X129" s="16" t="s">
        <v>7</v>
      </c>
      <c r="Y129" s="198"/>
      <c r="Z129" s="198"/>
    </row>
    <row r="130" spans="1:26" s="1" customFormat="1" ht="39" customHeight="1">
      <c r="A130" s="6">
        <v>1</v>
      </c>
      <c r="B130" s="14" t="s">
        <v>9</v>
      </c>
      <c r="C130" s="179" t="s">
        <v>77</v>
      </c>
      <c r="D130" s="5" t="s">
        <v>10</v>
      </c>
      <c r="E130" s="19">
        <v>83.8</v>
      </c>
      <c r="F130" s="5">
        <v>1430.47</v>
      </c>
      <c r="G130" s="30">
        <v>2.1600000000000001E-2</v>
      </c>
      <c r="H130" s="7">
        <f>F130*G130</f>
        <v>30.898152000000003</v>
      </c>
      <c r="I130" s="5">
        <f>H130*E130</f>
        <v>2589.2651376000003</v>
      </c>
      <c r="J130" s="15">
        <v>1506.28</v>
      </c>
      <c r="K130" s="30">
        <v>2.1600000000000001E-2</v>
      </c>
      <c r="L130" s="7">
        <f>J130*K130</f>
        <v>32.535648000000002</v>
      </c>
      <c r="M130" s="5">
        <f>L130*E130</f>
        <v>2726.4873023999999</v>
      </c>
      <c r="N130" s="7">
        <f t="shared" ref="N130:N135" si="67">M130/I130*100</f>
        <v>105.29965675617103</v>
      </c>
      <c r="O130" s="51">
        <f>J130/F130*100</f>
        <v>105.29965675617103</v>
      </c>
      <c r="P130" s="15">
        <v>1641.85</v>
      </c>
      <c r="Q130" s="30">
        <v>2.1600000000000001E-2</v>
      </c>
      <c r="R130" s="7">
        <f>P130*Q130</f>
        <v>35.46396</v>
      </c>
      <c r="S130" s="5">
        <f>R130*E130</f>
        <v>2971.879848</v>
      </c>
      <c r="T130" s="7">
        <f t="shared" ref="T130:T135" si="68">S130/M130*100</f>
        <v>109.00031866585232</v>
      </c>
      <c r="U130" s="34">
        <f>P130*1.1</f>
        <v>1806.0350000000001</v>
      </c>
      <c r="V130" s="30">
        <v>2.1600000000000001E-2</v>
      </c>
      <c r="W130" s="7">
        <f>U130*V130</f>
        <v>39.010356000000002</v>
      </c>
      <c r="X130" s="5">
        <f>W130*E130</f>
        <v>3269.0678327999999</v>
      </c>
      <c r="Y130" s="7">
        <f t="shared" ref="Y130:Y135" si="69">X130/S130*100</f>
        <v>109.99999999999999</v>
      </c>
      <c r="Z130" s="7">
        <f>U130/P130*100</f>
        <v>110.00000000000001</v>
      </c>
    </row>
    <row r="131" spans="1:26" s="1" customFormat="1" ht="30" customHeight="1">
      <c r="A131" s="6">
        <v>2</v>
      </c>
      <c r="B131" s="14" t="s">
        <v>11</v>
      </c>
      <c r="C131" s="14" t="s">
        <v>44</v>
      </c>
      <c r="D131" s="5" t="s">
        <v>12</v>
      </c>
      <c r="E131" s="20">
        <v>5</v>
      </c>
      <c r="F131" s="5">
        <v>5863.02</v>
      </c>
      <c r="G131" s="22">
        <v>30</v>
      </c>
      <c r="H131" s="7">
        <f>F131*G131/1000</f>
        <v>175.89060000000001</v>
      </c>
      <c r="I131" s="5">
        <f>H131*E131</f>
        <v>879.45299999999997</v>
      </c>
      <c r="J131" s="7">
        <v>6109.27</v>
      </c>
      <c r="K131" s="22">
        <v>30</v>
      </c>
      <c r="L131" s="7">
        <f>J131*K131/1000</f>
        <v>183.27809999999999</v>
      </c>
      <c r="M131" s="5">
        <f>L131*E131</f>
        <v>916.39049999999997</v>
      </c>
      <c r="N131" s="7">
        <f t="shared" si="67"/>
        <v>104.20005389713833</v>
      </c>
      <c r="O131" s="51">
        <f>J131/F131*100</f>
        <v>104.20005389713833</v>
      </c>
      <c r="P131" s="44">
        <v>6.57</v>
      </c>
      <c r="Q131" s="22">
        <v>30</v>
      </c>
      <c r="R131" s="7">
        <f>P131*Q131</f>
        <v>197.10000000000002</v>
      </c>
      <c r="S131" s="5">
        <f>R131*E131</f>
        <v>985.50000000000011</v>
      </c>
      <c r="T131" s="7">
        <f t="shared" si="68"/>
        <v>107.54149022714662</v>
      </c>
      <c r="U131" s="44">
        <v>6.57</v>
      </c>
      <c r="V131" s="22">
        <v>30</v>
      </c>
      <c r="W131" s="7">
        <f>U131*V131</f>
        <v>197.10000000000002</v>
      </c>
      <c r="X131" s="5">
        <f>W131*E131</f>
        <v>985.50000000000011</v>
      </c>
      <c r="Y131" s="7">
        <f t="shared" si="69"/>
        <v>100</v>
      </c>
      <c r="Z131" s="7">
        <f>U131/P131*100</f>
        <v>100</v>
      </c>
    </row>
    <row r="132" spans="1:26" s="1" customFormat="1" ht="24" customHeight="1">
      <c r="A132" s="6">
        <v>3</v>
      </c>
      <c r="B132" s="14" t="s">
        <v>21</v>
      </c>
      <c r="C132" s="14" t="s">
        <v>43</v>
      </c>
      <c r="D132" s="5" t="s">
        <v>12</v>
      </c>
      <c r="E132" s="20">
        <v>5</v>
      </c>
      <c r="F132" s="5">
        <v>15.63</v>
      </c>
      <c r="G132" s="31">
        <v>5.53</v>
      </c>
      <c r="H132" s="7">
        <f>F132*G132</f>
        <v>86.433900000000008</v>
      </c>
      <c r="I132" s="5">
        <f>H132*E132</f>
        <v>432.16950000000003</v>
      </c>
      <c r="J132" s="5">
        <v>16.43</v>
      </c>
      <c r="K132" s="22">
        <v>5.53</v>
      </c>
      <c r="L132" s="7">
        <f>J132*K132</f>
        <v>90.857900000000001</v>
      </c>
      <c r="M132" s="5">
        <f>L132*E132</f>
        <v>454.28949999999998</v>
      </c>
      <c r="N132" s="7">
        <f t="shared" si="67"/>
        <v>105.11836212412027</v>
      </c>
      <c r="O132" s="51">
        <f>J132/F132*100</f>
        <v>105.11836212412027</v>
      </c>
      <c r="P132" s="43">
        <v>18.29</v>
      </c>
      <c r="Q132" s="22">
        <v>5.53</v>
      </c>
      <c r="R132" s="7">
        <f>P132*Q132</f>
        <v>101.1437</v>
      </c>
      <c r="S132" s="5">
        <f>R132*E132</f>
        <v>505.71849999999995</v>
      </c>
      <c r="T132" s="7">
        <f t="shared" si="68"/>
        <v>111.32075471698113</v>
      </c>
      <c r="U132" s="10">
        <v>20.37</v>
      </c>
      <c r="V132" s="22">
        <v>5.53</v>
      </c>
      <c r="W132" s="7">
        <f>U132*V132</f>
        <v>112.6461</v>
      </c>
      <c r="X132" s="5">
        <f>W132*E132</f>
        <v>563.23050000000001</v>
      </c>
      <c r="Y132" s="7">
        <f t="shared" si="69"/>
        <v>111.37233460907601</v>
      </c>
      <c r="Z132" s="7">
        <f>U132/P132*100</f>
        <v>111.37233460907601</v>
      </c>
    </row>
    <row r="133" spans="1:26" s="1" customFormat="1" ht="18.75" customHeight="1">
      <c r="A133" s="6">
        <v>4</v>
      </c>
      <c r="B133" s="14" t="s">
        <v>16</v>
      </c>
      <c r="C133" s="14" t="s">
        <v>43</v>
      </c>
      <c r="D133" s="5" t="s">
        <v>12</v>
      </c>
      <c r="E133" s="20">
        <v>5</v>
      </c>
      <c r="F133" s="5">
        <v>12.39</v>
      </c>
      <c r="G133" s="22">
        <v>5.53</v>
      </c>
      <c r="H133" s="7">
        <f>F133*G133</f>
        <v>68.5167</v>
      </c>
      <c r="I133" s="5">
        <f>H133*E133</f>
        <v>342.58350000000002</v>
      </c>
      <c r="J133" s="5">
        <v>13.03</v>
      </c>
      <c r="K133" s="22">
        <v>5.53</v>
      </c>
      <c r="L133" s="7">
        <f>J133*K133</f>
        <v>72.055899999999994</v>
      </c>
      <c r="M133" s="5">
        <f>L133*E133</f>
        <v>360.27949999999998</v>
      </c>
      <c r="N133" s="7">
        <f t="shared" si="67"/>
        <v>105.16545601291362</v>
      </c>
      <c r="O133" s="51">
        <f>J133/F133*100</f>
        <v>105.16545601291362</v>
      </c>
      <c r="P133" s="43">
        <v>14.5</v>
      </c>
      <c r="Q133" s="22">
        <v>5.53</v>
      </c>
      <c r="R133" s="7">
        <f>P133*Q133</f>
        <v>80.185000000000002</v>
      </c>
      <c r="S133" s="5">
        <f>R133*E133</f>
        <v>400.92500000000001</v>
      </c>
      <c r="T133" s="7">
        <f t="shared" si="68"/>
        <v>111.28165771297007</v>
      </c>
      <c r="U133" s="10">
        <f>P133*1.114</f>
        <v>16.153000000000002</v>
      </c>
      <c r="V133" s="22">
        <v>5.53</v>
      </c>
      <c r="W133" s="7">
        <f>U133*V133</f>
        <v>89.326090000000022</v>
      </c>
      <c r="X133" s="5">
        <f>W133*E133</f>
        <v>446.63045000000011</v>
      </c>
      <c r="Y133" s="7">
        <f t="shared" si="69"/>
        <v>111.40000000000003</v>
      </c>
      <c r="Z133" s="7">
        <f>U133/P133*100</f>
        <v>111.4</v>
      </c>
    </row>
    <row r="134" spans="1:26" s="1" customFormat="1" ht="40.5" customHeight="1">
      <c r="A134" s="6">
        <v>5</v>
      </c>
      <c r="B134" s="14" t="s">
        <v>18</v>
      </c>
      <c r="C134" s="14" t="s">
        <v>45</v>
      </c>
      <c r="D134" s="5" t="s">
        <v>12</v>
      </c>
      <c r="E134" s="20">
        <v>5</v>
      </c>
      <c r="F134" s="5">
        <v>2.9</v>
      </c>
      <c r="G134" s="22">
        <v>55</v>
      </c>
      <c r="H134" s="7">
        <f>F134*G134</f>
        <v>159.5</v>
      </c>
      <c r="I134" s="5">
        <f>H134*E134</f>
        <v>797.5</v>
      </c>
      <c r="J134" s="5">
        <v>3.02</v>
      </c>
      <c r="K134" s="22">
        <v>55</v>
      </c>
      <c r="L134" s="7">
        <f>J134*K134</f>
        <v>166.1</v>
      </c>
      <c r="M134" s="5">
        <f>L134*E134</f>
        <v>830.5</v>
      </c>
      <c r="N134" s="7">
        <f t="shared" si="67"/>
        <v>104.13793103448276</v>
      </c>
      <c r="O134" s="51">
        <f>J134/F134*100</f>
        <v>104.13793103448276</v>
      </c>
      <c r="P134" s="43">
        <v>3.24</v>
      </c>
      <c r="Q134" s="22">
        <v>55</v>
      </c>
      <c r="R134" s="7">
        <f>P134*Q134</f>
        <v>178.20000000000002</v>
      </c>
      <c r="S134" s="5">
        <f>R134*E134</f>
        <v>891.00000000000011</v>
      </c>
      <c r="T134" s="7">
        <f t="shared" si="68"/>
        <v>107.28476821192055</v>
      </c>
      <c r="U134" s="43">
        <v>3.28</v>
      </c>
      <c r="V134" s="22">
        <v>55</v>
      </c>
      <c r="W134" s="7">
        <f>U134*V134</f>
        <v>180.39999999999998</v>
      </c>
      <c r="X134" s="5">
        <f>W134*E134</f>
        <v>901.99999999999989</v>
      </c>
      <c r="Y134" s="7">
        <f t="shared" si="69"/>
        <v>101.23456790123456</v>
      </c>
      <c r="Z134" s="7">
        <f>U134/P134*100</f>
        <v>101.23456790123456</v>
      </c>
    </row>
    <row r="135" spans="1:26" s="1" customFormat="1" ht="18.75" customHeight="1">
      <c r="A135" s="6">
        <v>8</v>
      </c>
      <c r="B135" s="165" t="s">
        <v>19</v>
      </c>
      <c r="C135" s="165"/>
      <c r="D135" s="8" t="s">
        <v>13</v>
      </c>
      <c r="E135" s="86" t="s">
        <v>13</v>
      </c>
      <c r="F135" s="8" t="s">
        <v>13</v>
      </c>
      <c r="G135" s="24" t="s">
        <v>13</v>
      </c>
      <c r="H135" s="8" t="s">
        <v>13</v>
      </c>
      <c r="I135" s="10">
        <f>SUM(I130:I134)</f>
        <v>5040.9711376000005</v>
      </c>
      <c r="J135" s="8" t="s">
        <v>13</v>
      </c>
      <c r="K135" s="24" t="s">
        <v>13</v>
      </c>
      <c r="L135" s="8" t="s">
        <v>13</v>
      </c>
      <c r="M135" s="33">
        <f>SUM(M130:M134)</f>
        <v>5287.9468023999998</v>
      </c>
      <c r="N135" s="39">
        <f t="shared" si="67"/>
        <v>104.89936676998282</v>
      </c>
      <c r="O135" s="84" t="s">
        <v>13</v>
      </c>
      <c r="P135" s="45" t="s">
        <v>13</v>
      </c>
      <c r="Q135" s="24" t="s">
        <v>13</v>
      </c>
      <c r="R135" s="8" t="s">
        <v>13</v>
      </c>
      <c r="S135" s="33">
        <f>SUM(S130:S134)</f>
        <v>5755.0233479999997</v>
      </c>
      <c r="T135" s="39">
        <f t="shared" si="68"/>
        <v>108.83285258066537</v>
      </c>
      <c r="U135" s="45" t="s">
        <v>13</v>
      </c>
      <c r="V135" s="24" t="s">
        <v>13</v>
      </c>
      <c r="W135" s="8" t="s">
        <v>13</v>
      </c>
      <c r="X135" s="33">
        <f>SUM(X130:X134)</f>
        <v>6166.4287827999997</v>
      </c>
      <c r="Y135" s="39">
        <f t="shared" si="69"/>
        <v>107.14863189813076</v>
      </c>
      <c r="Z135" s="7" t="s">
        <v>13</v>
      </c>
    </row>
    <row r="136" spans="1:26" s="1" customFormat="1" ht="18.75" customHeight="1">
      <c r="A136" s="57"/>
      <c r="B136" s="166"/>
      <c r="C136" s="166"/>
      <c r="D136" s="59"/>
      <c r="E136" s="162"/>
      <c r="F136" s="59"/>
      <c r="G136" s="167"/>
      <c r="H136" s="59"/>
      <c r="I136" s="61"/>
      <c r="J136" s="59"/>
      <c r="K136" s="167"/>
      <c r="L136" s="59"/>
      <c r="M136" s="61"/>
      <c r="N136" s="64"/>
      <c r="O136" s="168"/>
      <c r="P136" s="59"/>
      <c r="Q136" s="167"/>
      <c r="R136" s="59"/>
      <c r="S136" s="61"/>
      <c r="T136" s="64"/>
      <c r="U136" s="59"/>
      <c r="V136" s="167"/>
      <c r="W136" s="59"/>
      <c r="X136" s="61"/>
      <c r="Y136" s="64"/>
      <c r="Z136" s="62"/>
    </row>
    <row r="137" spans="1:26" s="1" customFormat="1" ht="18.75" customHeight="1">
      <c r="A137" s="57"/>
      <c r="B137" s="166"/>
      <c r="C137" s="166"/>
      <c r="D137" s="59"/>
      <c r="E137" s="162"/>
      <c r="F137" s="59"/>
      <c r="G137" s="167"/>
      <c r="H137" s="59"/>
      <c r="I137" s="61"/>
      <c r="J137" s="59"/>
      <c r="K137" s="167"/>
      <c r="L137" s="59"/>
      <c r="M137" s="61"/>
      <c r="N137" s="64"/>
      <c r="O137" s="168"/>
      <c r="P137" s="59"/>
      <c r="Q137" s="167"/>
      <c r="R137" s="59"/>
      <c r="S137" s="61"/>
      <c r="T137" s="64"/>
      <c r="U137" s="59"/>
      <c r="V137" s="167"/>
      <c r="W137" s="59"/>
      <c r="X137" s="61"/>
      <c r="Y137" s="64"/>
      <c r="Z137" s="62"/>
    </row>
    <row r="138" spans="1:26" s="1" customFormat="1" ht="18.75" customHeight="1">
      <c r="A138" s="57"/>
      <c r="B138" s="178" t="s">
        <v>107</v>
      </c>
      <c r="C138" s="166"/>
      <c r="D138" s="59"/>
      <c r="E138" s="162"/>
      <c r="F138" s="59"/>
      <c r="G138" s="167"/>
      <c r="H138" s="59"/>
      <c r="I138" s="61"/>
      <c r="J138" s="59"/>
      <c r="K138" s="167"/>
      <c r="L138" s="59"/>
      <c r="M138" s="61"/>
      <c r="N138" s="64"/>
      <c r="O138" s="168"/>
      <c r="P138" s="59"/>
      <c r="Q138" s="167"/>
      <c r="R138" s="59"/>
      <c r="S138" s="61"/>
      <c r="T138" s="64"/>
      <c r="U138" s="59"/>
      <c r="V138" s="167"/>
      <c r="W138" s="59"/>
      <c r="X138" s="61"/>
      <c r="Y138" s="64"/>
      <c r="Z138" s="62"/>
    </row>
    <row r="139" spans="1:26" s="1" customFormat="1" ht="18.75" customHeight="1">
      <c r="A139" s="57"/>
      <c r="B139" s="166"/>
      <c r="C139" s="166"/>
      <c r="D139" s="59"/>
      <c r="E139" s="162"/>
      <c r="F139" s="59"/>
      <c r="G139" s="167"/>
      <c r="H139" s="59"/>
      <c r="I139" s="61"/>
      <c r="J139" s="59"/>
      <c r="K139" s="167"/>
      <c r="L139" s="59"/>
      <c r="M139" s="61"/>
      <c r="N139" s="64"/>
      <c r="O139" s="168"/>
      <c r="P139" s="59"/>
      <c r="Q139" s="167"/>
      <c r="R139" s="59"/>
      <c r="S139" s="61"/>
      <c r="T139" s="64"/>
      <c r="U139" s="59"/>
      <c r="V139" s="167"/>
      <c r="W139" s="59"/>
      <c r="X139" s="61"/>
      <c r="Y139" s="64"/>
      <c r="Z139" s="62"/>
    </row>
    <row r="140" spans="1:26" ht="18.75">
      <c r="A140" s="66" t="s">
        <v>88</v>
      </c>
      <c r="B140" s="67"/>
      <c r="C140" s="67"/>
      <c r="D140" s="67"/>
      <c r="E140" s="87"/>
      <c r="F140" s="67"/>
      <c r="G140" s="67"/>
      <c r="H140" s="68"/>
      <c r="I140" s="67"/>
      <c r="J140" s="67"/>
      <c r="K140" s="67"/>
      <c r="L140" s="68"/>
      <c r="M140" s="67"/>
      <c r="N140" s="67"/>
      <c r="O140" s="67"/>
      <c r="P140"/>
      <c r="Q140"/>
      <c r="R140" s="69"/>
      <c r="S140" s="70"/>
      <c r="T140"/>
      <c r="Y140" s="153"/>
    </row>
    <row r="141" spans="1:26" s="1" customFormat="1" ht="15.75" customHeight="1">
      <c r="A141" s="184" t="s">
        <v>0</v>
      </c>
      <c r="B141" s="181" t="s">
        <v>1</v>
      </c>
      <c r="C141" s="181" t="s">
        <v>40</v>
      </c>
      <c r="D141" s="209" t="s">
        <v>2</v>
      </c>
      <c r="E141" s="212" t="s">
        <v>3</v>
      </c>
      <c r="F141" s="189" t="s">
        <v>14</v>
      </c>
      <c r="G141" s="190"/>
      <c r="H141" s="190"/>
      <c r="I141" s="191"/>
      <c r="J141" s="199" t="s">
        <v>4</v>
      </c>
      <c r="K141" s="200"/>
      <c r="L141" s="200"/>
      <c r="M141" s="201"/>
      <c r="N141" s="196" t="s">
        <v>8</v>
      </c>
      <c r="O141" s="181" t="s">
        <v>29</v>
      </c>
      <c r="P141" s="199" t="s">
        <v>61</v>
      </c>
      <c r="Q141" s="200"/>
      <c r="R141" s="200"/>
      <c r="S141" s="201"/>
      <c r="T141" s="196" t="s">
        <v>63</v>
      </c>
      <c r="U141" s="199" t="s">
        <v>65</v>
      </c>
      <c r="V141" s="200"/>
      <c r="W141" s="200"/>
      <c r="X141" s="201"/>
      <c r="Y141" s="196" t="s">
        <v>68</v>
      </c>
      <c r="Z141" s="196" t="s">
        <v>69</v>
      </c>
    </row>
    <row r="142" spans="1:26" s="1" customFormat="1" ht="15.75" customHeight="1">
      <c r="A142" s="185"/>
      <c r="B142" s="187"/>
      <c r="C142" s="182"/>
      <c r="D142" s="210"/>
      <c r="E142" s="213"/>
      <c r="F142" s="192" t="s">
        <v>34</v>
      </c>
      <c r="G142" s="193"/>
      <c r="H142" s="193"/>
      <c r="I142" s="194"/>
      <c r="J142" s="202" t="s">
        <v>15</v>
      </c>
      <c r="K142" s="203"/>
      <c r="L142" s="203"/>
      <c r="M142" s="204"/>
      <c r="N142" s="197"/>
      <c r="O142" s="215"/>
      <c r="P142" s="202" t="s">
        <v>62</v>
      </c>
      <c r="Q142" s="203"/>
      <c r="R142" s="203"/>
      <c r="S142" s="204"/>
      <c r="T142" s="197"/>
      <c r="U142" s="202" t="s">
        <v>66</v>
      </c>
      <c r="V142" s="203"/>
      <c r="W142" s="203"/>
      <c r="X142" s="204"/>
      <c r="Y142" s="197"/>
      <c r="Z142" s="197"/>
    </row>
    <row r="143" spans="1:26" s="1" customFormat="1" ht="30.75" customHeight="1">
      <c r="A143" s="186"/>
      <c r="B143" s="188"/>
      <c r="C143" s="183"/>
      <c r="D143" s="211"/>
      <c r="E143" s="214"/>
      <c r="F143" s="3" t="s">
        <v>5</v>
      </c>
      <c r="G143" s="21" t="s">
        <v>41</v>
      </c>
      <c r="H143" s="26" t="s">
        <v>6</v>
      </c>
      <c r="I143" s="3" t="s">
        <v>7</v>
      </c>
      <c r="J143" s="3" t="s">
        <v>5</v>
      </c>
      <c r="K143" s="3" t="s">
        <v>41</v>
      </c>
      <c r="L143" s="26" t="s">
        <v>6</v>
      </c>
      <c r="M143" s="3" t="s">
        <v>7</v>
      </c>
      <c r="N143" s="198"/>
      <c r="O143" s="216"/>
      <c r="P143" s="16" t="s">
        <v>5</v>
      </c>
      <c r="Q143" s="3" t="s">
        <v>41</v>
      </c>
      <c r="R143" s="28" t="s">
        <v>6</v>
      </c>
      <c r="S143" s="16" t="s">
        <v>7</v>
      </c>
      <c r="T143" s="198"/>
      <c r="U143" s="16" t="s">
        <v>5</v>
      </c>
      <c r="V143" s="3" t="s">
        <v>41</v>
      </c>
      <c r="W143" s="28" t="s">
        <v>6</v>
      </c>
      <c r="X143" s="16" t="s">
        <v>7</v>
      </c>
      <c r="Y143" s="198"/>
      <c r="Z143" s="198"/>
    </row>
    <row r="144" spans="1:26" s="1" customFormat="1" ht="41.25" customHeight="1">
      <c r="A144" s="6">
        <v>1</v>
      </c>
      <c r="B144" s="165" t="s">
        <v>9</v>
      </c>
      <c r="C144" s="179" t="s">
        <v>77</v>
      </c>
      <c r="D144" s="5" t="s">
        <v>10</v>
      </c>
      <c r="E144" s="19">
        <v>6054.6</v>
      </c>
      <c r="F144" s="5">
        <v>1430.47</v>
      </c>
      <c r="G144" s="30">
        <v>2.1600000000000001E-2</v>
      </c>
      <c r="H144" s="7">
        <f>F144*G144</f>
        <v>30.898152000000003</v>
      </c>
      <c r="I144" s="5">
        <f>H144*E144</f>
        <v>187075.95109920003</v>
      </c>
      <c r="J144" s="15">
        <v>1506.28</v>
      </c>
      <c r="K144" s="30">
        <v>2.1600000000000001E-2</v>
      </c>
      <c r="L144" s="7">
        <f>J144*K144</f>
        <v>32.535648000000002</v>
      </c>
      <c r="M144" s="5">
        <f>L144*E144</f>
        <v>196990.33438080002</v>
      </c>
      <c r="N144" s="7">
        <f t="shared" ref="N144:N151" si="70">M144/I144*100</f>
        <v>105.29965675617103</v>
      </c>
      <c r="O144" s="51">
        <f>J144/F144*100</f>
        <v>105.29965675617103</v>
      </c>
      <c r="P144" s="15">
        <v>1641.85</v>
      </c>
      <c r="Q144" s="30">
        <v>2.1600000000000001E-2</v>
      </c>
      <c r="R144" s="7">
        <f>P144*Q144</f>
        <v>35.46396</v>
      </c>
      <c r="S144" s="5">
        <f>R144*E144</f>
        <v>214720.09221600002</v>
      </c>
      <c r="T144" s="7">
        <f>S144/M144*100</f>
        <v>109.00031866585229</v>
      </c>
      <c r="U144" s="34">
        <f>P144*1.1</f>
        <v>1806.0350000000001</v>
      </c>
      <c r="V144" s="30">
        <v>2.1600000000000001E-2</v>
      </c>
      <c r="W144" s="7">
        <f>U144*V144</f>
        <v>39.010356000000002</v>
      </c>
      <c r="X144" s="5">
        <f>W144*E144</f>
        <v>236192.10143760001</v>
      </c>
      <c r="Y144" s="7">
        <f>X144/S144*100</f>
        <v>109.99999999999999</v>
      </c>
      <c r="Z144" s="7">
        <f>U144/P144*100</f>
        <v>110.00000000000001</v>
      </c>
    </row>
    <row r="145" spans="1:28" s="1" customFormat="1" ht="30" customHeight="1">
      <c r="A145" s="6">
        <v>2</v>
      </c>
      <c r="B145" s="165" t="s">
        <v>11</v>
      </c>
      <c r="C145" s="14" t="s">
        <v>44</v>
      </c>
      <c r="D145" s="5" t="s">
        <v>12</v>
      </c>
      <c r="E145" s="20">
        <v>219</v>
      </c>
      <c r="F145" s="5">
        <v>5863.02</v>
      </c>
      <c r="G145" s="22">
        <v>30</v>
      </c>
      <c r="H145" s="7">
        <f>F145*G145/1000</f>
        <v>175.89060000000001</v>
      </c>
      <c r="I145" s="5">
        <f t="shared" ref="I145:I150" si="71">H145*E145</f>
        <v>38520.041400000002</v>
      </c>
      <c r="J145" s="7">
        <v>6109.27</v>
      </c>
      <c r="K145" s="22">
        <v>30</v>
      </c>
      <c r="L145" s="7">
        <f>J145*K145/1000</f>
        <v>183.27809999999999</v>
      </c>
      <c r="M145" s="5">
        <f t="shared" ref="M145:M150" si="72">L145*E145</f>
        <v>40137.903899999998</v>
      </c>
      <c r="N145" s="7">
        <f t="shared" si="70"/>
        <v>104.20005389713833</v>
      </c>
      <c r="O145" s="51">
        <f t="shared" ref="O145:O150" si="73">J145/F145*100</f>
        <v>104.20005389713833</v>
      </c>
      <c r="P145" s="44">
        <v>6.57</v>
      </c>
      <c r="Q145" s="22">
        <v>30</v>
      </c>
      <c r="R145" s="7">
        <f t="shared" ref="R145:R150" si="74">P145*Q145</f>
        <v>197.10000000000002</v>
      </c>
      <c r="S145" s="5">
        <f t="shared" ref="S145:S150" si="75">R145*E145</f>
        <v>43164.9</v>
      </c>
      <c r="T145" s="7">
        <f t="shared" ref="T145:T151" si="76">S145/M145*100</f>
        <v>107.54149022714662</v>
      </c>
      <c r="U145" s="44">
        <v>6.57</v>
      </c>
      <c r="V145" s="22">
        <v>30</v>
      </c>
      <c r="W145" s="7">
        <f>U145*V145</f>
        <v>197.10000000000002</v>
      </c>
      <c r="X145" s="5">
        <f>W145*E145</f>
        <v>43164.9</v>
      </c>
      <c r="Y145" s="7">
        <f>X145/S145*100</f>
        <v>100</v>
      </c>
      <c r="Z145" s="7">
        <f>U145/P145*100</f>
        <v>100</v>
      </c>
    </row>
    <row r="146" spans="1:28" s="1" customFormat="1" ht="18.75" customHeight="1">
      <c r="A146" s="6">
        <v>3</v>
      </c>
      <c r="B146" s="165" t="s">
        <v>21</v>
      </c>
      <c r="C146" s="14" t="s">
        <v>43</v>
      </c>
      <c r="D146" s="5" t="s">
        <v>12</v>
      </c>
      <c r="E146" s="20">
        <v>219</v>
      </c>
      <c r="F146" s="5">
        <v>15.63</v>
      </c>
      <c r="G146" s="31">
        <v>5.53</v>
      </c>
      <c r="H146" s="7">
        <f>F146*G146</f>
        <v>86.433900000000008</v>
      </c>
      <c r="I146" s="5">
        <f t="shared" si="71"/>
        <v>18929.024100000002</v>
      </c>
      <c r="J146" s="5">
        <v>16.43</v>
      </c>
      <c r="K146" s="22">
        <v>5.53</v>
      </c>
      <c r="L146" s="7">
        <f>J146*K146</f>
        <v>90.857900000000001</v>
      </c>
      <c r="M146" s="5">
        <f t="shared" si="72"/>
        <v>19897.880099999998</v>
      </c>
      <c r="N146" s="7">
        <f t="shared" si="70"/>
        <v>105.11836212412027</v>
      </c>
      <c r="O146" s="51">
        <f t="shared" si="73"/>
        <v>105.11836212412027</v>
      </c>
      <c r="P146" s="43">
        <v>18.29</v>
      </c>
      <c r="Q146" s="22">
        <v>5.53</v>
      </c>
      <c r="R146" s="7">
        <f t="shared" si="74"/>
        <v>101.1437</v>
      </c>
      <c r="S146" s="5">
        <f t="shared" si="75"/>
        <v>22150.470299999997</v>
      </c>
      <c r="T146" s="7">
        <f t="shared" si="76"/>
        <v>111.32075471698113</v>
      </c>
      <c r="U146" s="10">
        <v>20.37</v>
      </c>
      <c r="V146" s="22">
        <v>5.53</v>
      </c>
      <c r="W146" s="7">
        <f>U146*V146</f>
        <v>112.6461</v>
      </c>
      <c r="X146" s="5">
        <f>W146*E146</f>
        <v>24669.495900000002</v>
      </c>
      <c r="Y146" s="7">
        <f>X146/S146*100</f>
        <v>111.37233460907603</v>
      </c>
      <c r="Z146" s="7">
        <f>U146/P146*100</f>
        <v>111.37233460907601</v>
      </c>
    </row>
    <row r="147" spans="1:28" s="1" customFormat="1" ht="18.75" customHeight="1">
      <c r="A147" s="6">
        <v>4</v>
      </c>
      <c r="B147" s="165" t="s">
        <v>16</v>
      </c>
      <c r="C147" s="14" t="s">
        <v>43</v>
      </c>
      <c r="D147" s="5" t="s">
        <v>12</v>
      </c>
      <c r="E147" s="20">
        <v>219</v>
      </c>
      <c r="F147" s="5">
        <v>12.39</v>
      </c>
      <c r="G147" s="22">
        <v>5.53</v>
      </c>
      <c r="H147" s="7">
        <f>F147*G147</f>
        <v>68.5167</v>
      </c>
      <c r="I147" s="5">
        <f t="shared" si="71"/>
        <v>15005.157300000001</v>
      </c>
      <c r="J147" s="5">
        <v>13.03</v>
      </c>
      <c r="K147" s="22">
        <v>5.53</v>
      </c>
      <c r="L147" s="7">
        <f>J147*K147</f>
        <v>72.055899999999994</v>
      </c>
      <c r="M147" s="5">
        <f t="shared" si="72"/>
        <v>15780.242099999999</v>
      </c>
      <c r="N147" s="7">
        <f t="shared" si="70"/>
        <v>105.16545601291362</v>
      </c>
      <c r="O147" s="51">
        <f t="shared" si="73"/>
        <v>105.16545601291362</v>
      </c>
      <c r="P147" s="43">
        <v>14.5</v>
      </c>
      <c r="Q147" s="22">
        <v>5.53</v>
      </c>
      <c r="R147" s="7">
        <f t="shared" si="74"/>
        <v>80.185000000000002</v>
      </c>
      <c r="S147" s="5">
        <f t="shared" si="75"/>
        <v>17560.514999999999</v>
      </c>
      <c r="T147" s="7">
        <f t="shared" si="76"/>
        <v>111.28165771297007</v>
      </c>
      <c r="U147" s="10">
        <f>P147*1.114</f>
        <v>16.153000000000002</v>
      </c>
      <c r="V147" s="22">
        <v>5.53</v>
      </c>
      <c r="W147" s="7">
        <f>U147*V147</f>
        <v>89.326090000000022</v>
      </c>
      <c r="X147" s="5">
        <f>W147*E147</f>
        <v>19562.413710000004</v>
      </c>
      <c r="Y147" s="7">
        <f>X147/S147*100</f>
        <v>111.40000000000003</v>
      </c>
      <c r="Z147" s="7">
        <f>U147/P147*100</f>
        <v>111.4</v>
      </c>
    </row>
    <row r="148" spans="1:28" s="1" customFormat="1" ht="21" customHeight="1">
      <c r="A148" s="6">
        <v>5</v>
      </c>
      <c r="B148" s="165" t="s">
        <v>18</v>
      </c>
      <c r="C148" s="14" t="s">
        <v>45</v>
      </c>
      <c r="D148" s="5" t="s">
        <v>12</v>
      </c>
      <c r="E148" s="20">
        <v>219</v>
      </c>
      <c r="F148" s="5">
        <v>2.9</v>
      </c>
      <c r="G148" s="22">
        <v>55</v>
      </c>
      <c r="H148" s="7">
        <f>F148*G148</f>
        <v>159.5</v>
      </c>
      <c r="I148" s="5">
        <f t="shared" si="71"/>
        <v>34930.5</v>
      </c>
      <c r="J148" s="5">
        <v>3.02</v>
      </c>
      <c r="K148" s="22">
        <v>55</v>
      </c>
      <c r="L148" s="7">
        <f>J148*K148</f>
        <v>166.1</v>
      </c>
      <c r="M148" s="5">
        <f t="shared" si="72"/>
        <v>36375.9</v>
      </c>
      <c r="N148" s="7">
        <f t="shared" si="70"/>
        <v>104.13793103448276</v>
      </c>
      <c r="O148" s="51">
        <f t="shared" si="73"/>
        <v>104.13793103448276</v>
      </c>
      <c r="P148" s="43">
        <v>3.24</v>
      </c>
      <c r="Q148" s="22">
        <v>55</v>
      </c>
      <c r="R148" s="7">
        <f t="shared" si="74"/>
        <v>178.20000000000002</v>
      </c>
      <c r="S148" s="5">
        <f t="shared" si="75"/>
        <v>39025.800000000003</v>
      </c>
      <c r="T148" s="7">
        <f t="shared" si="76"/>
        <v>107.28476821192052</v>
      </c>
      <c r="U148" s="43">
        <v>3.28</v>
      </c>
      <c r="V148" s="22">
        <v>55</v>
      </c>
      <c r="W148" s="7">
        <f>U148*V148</f>
        <v>180.39999999999998</v>
      </c>
      <c r="X148" s="5">
        <f>W148*E148</f>
        <v>39507.599999999999</v>
      </c>
      <c r="Y148" s="7">
        <f>X148/S148*100</f>
        <v>101.23456790123456</v>
      </c>
      <c r="Z148" s="7">
        <f>U148/P148*100</f>
        <v>101.23456790123456</v>
      </c>
    </row>
    <row r="149" spans="1:28" s="1" customFormat="1" ht="18.75" customHeight="1">
      <c r="A149" s="6">
        <v>6</v>
      </c>
      <c r="B149" s="165" t="s">
        <v>36</v>
      </c>
      <c r="C149" s="14" t="s">
        <v>43</v>
      </c>
      <c r="D149" s="5" t="s">
        <v>10</v>
      </c>
      <c r="E149" s="19">
        <v>710</v>
      </c>
      <c r="F149" s="5">
        <v>15.63</v>
      </c>
      <c r="G149" s="23">
        <v>1.6E-2</v>
      </c>
      <c r="H149" s="7">
        <f>F149*G149</f>
        <v>0.25008000000000002</v>
      </c>
      <c r="I149" s="5">
        <f t="shared" si="71"/>
        <v>177.55680000000001</v>
      </c>
      <c r="J149" s="5">
        <v>16.43</v>
      </c>
      <c r="K149" s="23">
        <v>1.6E-2</v>
      </c>
      <c r="L149" s="7">
        <f>J149*K149</f>
        <v>0.26288</v>
      </c>
      <c r="M149" s="5">
        <f t="shared" si="72"/>
        <v>186.6448</v>
      </c>
      <c r="N149" s="7">
        <f t="shared" si="70"/>
        <v>105.11836212412027</v>
      </c>
      <c r="O149" s="51">
        <f t="shared" si="73"/>
        <v>105.11836212412027</v>
      </c>
      <c r="P149" s="43"/>
      <c r="Q149" s="23">
        <v>1.6E-2</v>
      </c>
      <c r="R149" s="7">
        <f t="shared" si="74"/>
        <v>0</v>
      </c>
      <c r="S149" s="5">
        <f t="shared" si="75"/>
        <v>0</v>
      </c>
      <c r="T149" s="7">
        <f t="shared" si="76"/>
        <v>0</v>
      </c>
      <c r="U149" s="43"/>
      <c r="V149" s="23"/>
      <c r="W149" s="7"/>
      <c r="X149" s="5"/>
      <c r="Y149" s="7"/>
      <c r="Z149" s="7"/>
    </row>
    <row r="150" spans="1:28" s="1" customFormat="1" ht="20.25" customHeight="1">
      <c r="A150" s="6">
        <v>7</v>
      </c>
      <c r="B150" s="165" t="s">
        <v>37</v>
      </c>
      <c r="C150" s="14" t="s">
        <v>45</v>
      </c>
      <c r="D150" s="5" t="s">
        <v>10</v>
      </c>
      <c r="E150" s="19">
        <v>710</v>
      </c>
      <c r="F150" s="5">
        <v>2.9</v>
      </c>
      <c r="G150" s="22">
        <v>2</v>
      </c>
      <c r="H150" s="7">
        <f>F150*G150</f>
        <v>5.8</v>
      </c>
      <c r="I150" s="5">
        <f t="shared" si="71"/>
        <v>4118</v>
      </c>
      <c r="J150" s="5">
        <v>3.02</v>
      </c>
      <c r="K150" s="22">
        <v>2</v>
      </c>
      <c r="L150" s="7">
        <f>J150*K150</f>
        <v>6.04</v>
      </c>
      <c r="M150" s="5">
        <f t="shared" si="72"/>
        <v>4288.3999999999996</v>
      </c>
      <c r="N150" s="65">
        <f t="shared" si="70"/>
        <v>104.13793103448275</v>
      </c>
      <c r="O150" s="51">
        <f t="shared" si="73"/>
        <v>104.13793103448276</v>
      </c>
      <c r="P150" s="43"/>
      <c r="Q150" s="22">
        <v>2</v>
      </c>
      <c r="R150" s="7">
        <f t="shared" si="74"/>
        <v>0</v>
      </c>
      <c r="S150" s="5">
        <f t="shared" si="75"/>
        <v>0</v>
      </c>
      <c r="T150" s="7">
        <f t="shared" si="76"/>
        <v>0</v>
      </c>
      <c r="U150" s="43"/>
      <c r="V150" s="22"/>
      <c r="W150" s="7"/>
      <c r="X150" s="5"/>
      <c r="Y150" s="7"/>
      <c r="Z150" s="7"/>
    </row>
    <row r="151" spans="1:28" s="1" customFormat="1" ht="18.75" customHeight="1">
      <c r="A151" s="6">
        <v>8</v>
      </c>
      <c r="B151" s="4" t="s">
        <v>19</v>
      </c>
      <c r="C151" s="4"/>
      <c r="D151" s="8" t="s">
        <v>13</v>
      </c>
      <c r="E151" s="86" t="s">
        <v>13</v>
      </c>
      <c r="F151" s="8" t="s">
        <v>13</v>
      </c>
      <c r="G151" s="24" t="s">
        <v>13</v>
      </c>
      <c r="H151" s="8" t="s">
        <v>13</v>
      </c>
      <c r="I151" s="10">
        <f>SUM(I144:I150)</f>
        <v>298756.23069920007</v>
      </c>
      <c r="J151" s="8" t="s">
        <v>13</v>
      </c>
      <c r="K151" s="24" t="s">
        <v>13</v>
      </c>
      <c r="L151" s="8" t="s">
        <v>13</v>
      </c>
      <c r="M151" s="33">
        <f>SUM(M144:M150)</f>
        <v>313657.30528080009</v>
      </c>
      <c r="N151" s="39">
        <f t="shared" si="70"/>
        <v>104.98770336830331</v>
      </c>
      <c r="O151" s="84" t="s">
        <v>13</v>
      </c>
      <c r="P151" s="45" t="s">
        <v>13</v>
      </c>
      <c r="Q151" s="24" t="s">
        <v>13</v>
      </c>
      <c r="R151" s="8" t="s">
        <v>13</v>
      </c>
      <c r="S151" s="10">
        <f>SUM(S144:S150)</f>
        <v>336621.77751600003</v>
      </c>
      <c r="T151" s="39">
        <f t="shared" si="76"/>
        <v>107.32151677916161</v>
      </c>
      <c r="U151" s="45" t="s">
        <v>13</v>
      </c>
      <c r="V151" s="24" t="s">
        <v>13</v>
      </c>
      <c r="W151" s="8" t="s">
        <v>13</v>
      </c>
      <c r="X151" s="33">
        <f>SUM(X144:X150)</f>
        <v>363096.51104759995</v>
      </c>
      <c r="Y151" s="39">
        <f>X151/S151*100</f>
        <v>107.86483088734255</v>
      </c>
      <c r="Z151" s="7" t="s">
        <v>13</v>
      </c>
    </row>
    <row r="152" spans="1:28" ht="24.75" customHeight="1">
      <c r="A152" s="66" t="s">
        <v>89</v>
      </c>
      <c r="B152" s="67"/>
      <c r="C152" s="67"/>
      <c r="D152" s="67"/>
      <c r="E152" s="87"/>
      <c r="F152" s="67"/>
      <c r="G152" s="67"/>
      <c r="H152" s="68"/>
      <c r="I152" s="67"/>
      <c r="J152" s="67"/>
      <c r="K152" s="67"/>
      <c r="L152" s="68"/>
      <c r="M152" s="67"/>
      <c r="N152" s="67"/>
      <c r="O152" s="67"/>
      <c r="P152"/>
      <c r="Q152"/>
      <c r="R152" s="69"/>
      <c r="S152" s="70"/>
      <c r="T152"/>
      <c r="Y152" s="153"/>
    </row>
    <row r="153" spans="1:28" s="1" customFormat="1" ht="15.75" customHeight="1">
      <c r="A153" s="184" t="s">
        <v>0</v>
      </c>
      <c r="B153" s="181" t="s">
        <v>1</v>
      </c>
      <c r="C153" s="181" t="s">
        <v>40</v>
      </c>
      <c r="D153" s="209" t="s">
        <v>2</v>
      </c>
      <c r="E153" s="212" t="s">
        <v>3</v>
      </c>
      <c r="F153" s="189" t="s">
        <v>14</v>
      </c>
      <c r="G153" s="190"/>
      <c r="H153" s="190"/>
      <c r="I153" s="191"/>
      <c r="J153" s="199" t="s">
        <v>4</v>
      </c>
      <c r="K153" s="200"/>
      <c r="L153" s="200"/>
      <c r="M153" s="201"/>
      <c r="N153" s="196" t="s">
        <v>8</v>
      </c>
      <c r="O153" s="181" t="s">
        <v>29</v>
      </c>
      <c r="P153" s="199" t="s">
        <v>61</v>
      </c>
      <c r="Q153" s="200"/>
      <c r="R153" s="200"/>
      <c r="S153" s="201"/>
      <c r="T153" s="196" t="s">
        <v>63</v>
      </c>
      <c r="U153" s="199" t="s">
        <v>65</v>
      </c>
      <c r="V153" s="200"/>
      <c r="W153" s="200"/>
      <c r="X153" s="201"/>
      <c r="Y153" s="196" t="s">
        <v>68</v>
      </c>
      <c r="Z153" s="196" t="s">
        <v>69</v>
      </c>
    </row>
    <row r="154" spans="1:28" s="1" customFormat="1" ht="15.75" customHeight="1">
      <c r="A154" s="185"/>
      <c r="B154" s="187"/>
      <c r="C154" s="182"/>
      <c r="D154" s="210"/>
      <c r="E154" s="213"/>
      <c r="F154" s="192" t="s">
        <v>34</v>
      </c>
      <c r="G154" s="193"/>
      <c r="H154" s="193"/>
      <c r="I154" s="194"/>
      <c r="J154" s="202" t="s">
        <v>15</v>
      </c>
      <c r="K154" s="203"/>
      <c r="L154" s="203"/>
      <c r="M154" s="204"/>
      <c r="N154" s="197"/>
      <c r="O154" s="215"/>
      <c r="P154" s="202" t="s">
        <v>62</v>
      </c>
      <c r="Q154" s="203"/>
      <c r="R154" s="203"/>
      <c r="S154" s="204"/>
      <c r="T154" s="197"/>
      <c r="U154" s="202" t="s">
        <v>66</v>
      </c>
      <c r="V154" s="203"/>
      <c r="W154" s="203"/>
      <c r="X154" s="204"/>
      <c r="Y154" s="197"/>
      <c r="Z154" s="197"/>
    </row>
    <row r="155" spans="1:28" s="1" customFormat="1" ht="30.75" customHeight="1">
      <c r="A155" s="186"/>
      <c r="B155" s="188"/>
      <c r="C155" s="183"/>
      <c r="D155" s="211"/>
      <c r="E155" s="214"/>
      <c r="F155" s="3" t="s">
        <v>5</v>
      </c>
      <c r="G155" s="21" t="s">
        <v>41</v>
      </c>
      <c r="H155" s="26" t="s">
        <v>6</v>
      </c>
      <c r="I155" s="3" t="s">
        <v>7</v>
      </c>
      <c r="J155" s="3" t="s">
        <v>5</v>
      </c>
      <c r="K155" s="3" t="s">
        <v>41</v>
      </c>
      <c r="L155" s="26" t="s">
        <v>6</v>
      </c>
      <c r="M155" s="3" t="s">
        <v>7</v>
      </c>
      <c r="N155" s="198"/>
      <c r="O155" s="216"/>
      <c r="P155" s="16" t="s">
        <v>5</v>
      </c>
      <c r="Q155" s="3" t="s">
        <v>41</v>
      </c>
      <c r="R155" s="28" t="s">
        <v>6</v>
      </c>
      <c r="S155" s="16" t="s">
        <v>7</v>
      </c>
      <c r="T155" s="198"/>
      <c r="U155" s="16" t="s">
        <v>5</v>
      </c>
      <c r="V155" s="3" t="s">
        <v>41</v>
      </c>
      <c r="W155" s="28" t="s">
        <v>6</v>
      </c>
      <c r="X155" s="16" t="s">
        <v>7</v>
      </c>
      <c r="Y155" s="198"/>
      <c r="Z155" s="198"/>
    </row>
    <row r="156" spans="1:28" s="1" customFormat="1" ht="30" customHeight="1">
      <c r="A156" s="6">
        <v>1</v>
      </c>
      <c r="B156" s="165" t="s">
        <v>9</v>
      </c>
      <c r="C156" s="179" t="s">
        <v>77</v>
      </c>
      <c r="D156" s="5" t="s">
        <v>10</v>
      </c>
      <c r="E156" s="19">
        <v>5725.28</v>
      </c>
      <c r="F156" s="5">
        <v>1430.47</v>
      </c>
      <c r="G156" s="30">
        <v>2.1600000000000001E-2</v>
      </c>
      <c r="H156" s="7">
        <f>F156*G156</f>
        <v>30.898152000000003</v>
      </c>
      <c r="I156" s="5">
        <f>H156*E156</f>
        <v>176900.57168256002</v>
      </c>
      <c r="J156" s="15">
        <v>1506.28</v>
      </c>
      <c r="K156" s="30">
        <v>2.1600000000000001E-2</v>
      </c>
      <c r="L156" s="7">
        <f>J156*K156</f>
        <v>32.535648000000002</v>
      </c>
      <c r="M156" s="5">
        <f>L156*E156</f>
        <v>186275.69478143999</v>
      </c>
      <c r="N156" s="7">
        <f t="shared" ref="N156:N163" si="77">M156/I156*100</f>
        <v>105.29965675617103</v>
      </c>
      <c r="O156" s="51">
        <f>J156/F156*100</f>
        <v>105.29965675617103</v>
      </c>
      <c r="P156" s="15">
        <v>1641.85</v>
      </c>
      <c r="Q156" s="30">
        <v>2.1600000000000001E-2</v>
      </c>
      <c r="R156" s="7">
        <f>P156*Q156</f>
        <v>35.46396</v>
      </c>
      <c r="S156" s="5">
        <f>R156*E156</f>
        <v>203041.1009088</v>
      </c>
      <c r="T156" s="7">
        <f>S156/M156*100</f>
        <v>109.00031866585232</v>
      </c>
      <c r="U156" s="34">
        <f>P156*1.1</f>
        <v>1806.0350000000001</v>
      </c>
      <c r="V156" s="30">
        <v>2.1600000000000001E-2</v>
      </c>
      <c r="W156" s="7">
        <f>U156*V156</f>
        <v>39.010356000000002</v>
      </c>
      <c r="X156" s="5">
        <f>W156*E156</f>
        <v>223345.21099968001</v>
      </c>
      <c r="Y156" s="7">
        <f>X156/S156*100</f>
        <v>110.00000000000001</v>
      </c>
      <c r="Z156" s="7">
        <f>U156/P156*100</f>
        <v>110.00000000000001</v>
      </c>
    </row>
    <row r="157" spans="1:28" s="1" customFormat="1" ht="27" customHeight="1">
      <c r="A157" s="6">
        <v>2</v>
      </c>
      <c r="B157" s="165" t="s">
        <v>11</v>
      </c>
      <c r="C157" s="14" t="s">
        <v>44</v>
      </c>
      <c r="D157" s="5" t="s">
        <v>12</v>
      </c>
      <c r="E157" s="20">
        <v>204</v>
      </c>
      <c r="F157" s="5">
        <v>5863.02</v>
      </c>
      <c r="G157" s="22">
        <v>30</v>
      </c>
      <c r="H157" s="7">
        <f>F157*G157/1000</f>
        <v>175.89060000000001</v>
      </c>
      <c r="I157" s="5">
        <f t="shared" ref="I157:I162" si="78">H157*E157</f>
        <v>35881.682399999998</v>
      </c>
      <c r="J157" s="7">
        <v>6109.27</v>
      </c>
      <c r="K157" s="22">
        <v>30</v>
      </c>
      <c r="L157" s="7">
        <f>J157*K157/1000</f>
        <v>183.27809999999999</v>
      </c>
      <c r="M157" s="5">
        <f t="shared" ref="M157:M162" si="79">L157*E157</f>
        <v>37388.732400000001</v>
      </c>
      <c r="N157" s="7">
        <f t="shared" si="77"/>
        <v>104.20005389713833</v>
      </c>
      <c r="O157" s="51">
        <f t="shared" ref="O157:O162" si="80">J157/F157*100</f>
        <v>104.20005389713833</v>
      </c>
      <c r="P157" s="44">
        <v>6.57</v>
      </c>
      <c r="Q157" s="22">
        <v>30</v>
      </c>
      <c r="R157" s="7">
        <f t="shared" ref="R157:R162" si="81">P157*Q157</f>
        <v>197.10000000000002</v>
      </c>
      <c r="S157" s="5">
        <f t="shared" ref="S157:S162" si="82">R157*E157</f>
        <v>40208.400000000001</v>
      </c>
      <c r="T157" s="7">
        <f t="shared" ref="T157:T163" si="83">S157/M157*100</f>
        <v>107.54149022714661</v>
      </c>
      <c r="U157" s="44">
        <v>6.57</v>
      </c>
      <c r="V157" s="22">
        <v>30</v>
      </c>
      <c r="W157" s="7">
        <f>U157*V157</f>
        <v>197.10000000000002</v>
      </c>
      <c r="X157" s="5">
        <f>W157*E157</f>
        <v>40208.400000000001</v>
      </c>
      <c r="Y157" s="7">
        <f>X157/S157*100</f>
        <v>100</v>
      </c>
      <c r="Z157" s="7">
        <f>U157/P157*100</f>
        <v>100</v>
      </c>
    </row>
    <row r="158" spans="1:28" s="1" customFormat="1" ht="21" customHeight="1">
      <c r="A158" s="6">
        <v>3</v>
      </c>
      <c r="B158" s="165" t="s">
        <v>21</v>
      </c>
      <c r="C158" s="14" t="s">
        <v>43</v>
      </c>
      <c r="D158" s="5" t="s">
        <v>12</v>
      </c>
      <c r="E158" s="20">
        <v>204</v>
      </c>
      <c r="F158" s="5">
        <v>15.63</v>
      </c>
      <c r="G158" s="31">
        <v>5.53</v>
      </c>
      <c r="H158" s="7">
        <f>F158*G158</f>
        <v>86.433900000000008</v>
      </c>
      <c r="I158" s="5">
        <f t="shared" si="78"/>
        <v>17632.515600000002</v>
      </c>
      <c r="J158" s="5">
        <v>16.43</v>
      </c>
      <c r="K158" s="22">
        <v>5.53</v>
      </c>
      <c r="L158" s="7">
        <f>J158*K158</f>
        <v>90.857900000000001</v>
      </c>
      <c r="M158" s="5">
        <f t="shared" si="79"/>
        <v>18535.011600000002</v>
      </c>
      <c r="N158" s="7">
        <f t="shared" si="77"/>
        <v>105.11836212412027</v>
      </c>
      <c r="O158" s="51">
        <f t="shared" si="80"/>
        <v>105.11836212412027</v>
      </c>
      <c r="P158" s="43">
        <v>18.29</v>
      </c>
      <c r="Q158" s="22">
        <v>5.53</v>
      </c>
      <c r="R158" s="7">
        <f t="shared" si="81"/>
        <v>101.1437</v>
      </c>
      <c r="S158" s="5">
        <f t="shared" si="82"/>
        <v>20633.3148</v>
      </c>
      <c r="T158" s="7">
        <f t="shared" si="83"/>
        <v>111.32075471698113</v>
      </c>
      <c r="U158" s="10">
        <v>20.37</v>
      </c>
      <c r="V158" s="22">
        <v>5.53</v>
      </c>
      <c r="W158" s="7">
        <f>U158*V158</f>
        <v>112.6461</v>
      </c>
      <c r="X158" s="5">
        <f>W158*E158</f>
        <v>22979.804400000001</v>
      </c>
      <c r="Y158" s="7">
        <f>X158/S158*100</f>
        <v>111.37233460907601</v>
      </c>
      <c r="Z158" s="7">
        <f>U158/P158*100</f>
        <v>111.37233460907601</v>
      </c>
    </row>
    <row r="159" spans="1:28" s="1" customFormat="1" ht="18.75" customHeight="1">
      <c r="A159" s="6">
        <v>4</v>
      </c>
      <c r="B159" s="165" t="s">
        <v>16</v>
      </c>
      <c r="C159" s="14" t="s">
        <v>43</v>
      </c>
      <c r="D159" s="5" t="s">
        <v>12</v>
      </c>
      <c r="E159" s="20">
        <v>204</v>
      </c>
      <c r="F159" s="5">
        <v>12.39</v>
      </c>
      <c r="G159" s="22">
        <v>5.53</v>
      </c>
      <c r="H159" s="7">
        <f>F159*G159</f>
        <v>68.5167</v>
      </c>
      <c r="I159" s="5">
        <f t="shared" si="78"/>
        <v>13977.406800000001</v>
      </c>
      <c r="J159" s="5">
        <v>13.03</v>
      </c>
      <c r="K159" s="22">
        <v>5.53</v>
      </c>
      <c r="L159" s="7">
        <f>J159*K159</f>
        <v>72.055899999999994</v>
      </c>
      <c r="M159" s="5">
        <f t="shared" si="79"/>
        <v>14699.4036</v>
      </c>
      <c r="N159" s="7">
        <f t="shared" si="77"/>
        <v>105.16545601291362</v>
      </c>
      <c r="O159" s="51">
        <f t="shared" si="80"/>
        <v>105.16545601291362</v>
      </c>
      <c r="P159" s="43">
        <v>14.5</v>
      </c>
      <c r="Q159" s="22">
        <v>5.53</v>
      </c>
      <c r="R159" s="7">
        <f t="shared" si="81"/>
        <v>80.185000000000002</v>
      </c>
      <c r="S159" s="5">
        <f t="shared" si="82"/>
        <v>16357.74</v>
      </c>
      <c r="T159" s="7">
        <f t="shared" si="83"/>
        <v>111.28165771297007</v>
      </c>
      <c r="U159" s="10">
        <f>P159*1.114</f>
        <v>16.153000000000002</v>
      </c>
      <c r="V159" s="22">
        <v>5.53</v>
      </c>
      <c r="W159" s="7">
        <f>U159*V159</f>
        <v>89.326090000000022</v>
      </c>
      <c r="X159" s="5">
        <f>W159*E159</f>
        <v>18222.522360000003</v>
      </c>
      <c r="Y159" s="7">
        <f>X159/S159*100</f>
        <v>111.4</v>
      </c>
      <c r="Z159" s="7">
        <f>U159/P159*100</f>
        <v>111.4</v>
      </c>
      <c r="AB159" s="107"/>
    </row>
    <row r="160" spans="1:28" s="1" customFormat="1" ht="17.25" customHeight="1">
      <c r="A160" s="6">
        <v>5</v>
      </c>
      <c r="B160" s="165" t="s">
        <v>18</v>
      </c>
      <c r="C160" s="14" t="s">
        <v>45</v>
      </c>
      <c r="D160" s="5" t="s">
        <v>12</v>
      </c>
      <c r="E160" s="20">
        <v>204</v>
      </c>
      <c r="F160" s="5">
        <v>2.9</v>
      </c>
      <c r="G160" s="22">
        <v>55</v>
      </c>
      <c r="H160" s="7">
        <f>F160*G160</f>
        <v>159.5</v>
      </c>
      <c r="I160" s="5">
        <f t="shared" si="78"/>
        <v>32538</v>
      </c>
      <c r="J160" s="5">
        <v>3.02</v>
      </c>
      <c r="K160" s="22">
        <v>55</v>
      </c>
      <c r="L160" s="7">
        <f>J160*K160</f>
        <v>166.1</v>
      </c>
      <c r="M160" s="5">
        <f t="shared" si="79"/>
        <v>33884.400000000001</v>
      </c>
      <c r="N160" s="7">
        <f t="shared" si="77"/>
        <v>104.13793103448276</v>
      </c>
      <c r="O160" s="51">
        <f t="shared" si="80"/>
        <v>104.13793103448276</v>
      </c>
      <c r="P160" s="43">
        <v>3.24</v>
      </c>
      <c r="Q160" s="22">
        <v>55</v>
      </c>
      <c r="R160" s="7">
        <f t="shared" si="81"/>
        <v>178.20000000000002</v>
      </c>
      <c r="S160" s="5">
        <f t="shared" si="82"/>
        <v>36352.800000000003</v>
      </c>
      <c r="T160" s="7">
        <f t="shared" si="83"/>
        <v>107.28476821192055</v>
      </c>
      <c r="U160" s="43">
        <v>3.28</v>
      </c>
      <c r="V160" s="22">
        <v>55</v>
      </c>
      <c r="W160" s="7">
        <f>U160*V160</f>
        <v>180.39999999999998</v>
      </c>
      <c r="X160" s="5">
        <f>W160*E160</f>
        <v>36801.599999999999</v>
      </c>
      <c r="Y160" s="7">
        <f>X160/S160*100</f>
        <v>101.23456790123456</v>
      </c>
      <c r="Z160" s="7">
        <f>U160/P160*100</f>
        <v>101.23456790123456</v>
      </c>
    </row>
    <row r="161" spans="1:26" s="1" customFormat="1" ht="18.75" customHeight="1">
      <c r="A161" s="6">
        <v>6</v>
      </c>
      <c r="B161" s="165" t="s">
        <v>36</v>
      </c>
      <c r="C161" s="14" t="s">
        <v>43</v>
      </c>
      <c r="D161" s="5" t="s">
        <v>10</v>
      </c>
      <c r="E161" s="19">
        <v>715.5</v>
      </c>
      <c r="F161" s="5">
        <v>15.63</v>
      </c>
      <c r="G161" s="23">
        <v>1.6E-2</v>
      </c>
      <c r="H161" s="7">
        <f>F161*G161</f>
        <v>0.25008000000000002</v>
      </c>
      <c r="I161" s="5">
        <f t="shared" si="78"/>
        <v>178.93224000000001</v>
      </c>
      <c r="J161" s="5">
        <v>16.43</v>
      </c>
      <c r="K161" s="23">
        <v>1.6E-2</v>
      </c>
      <c r="L161" s="7">
        <f>J161*K161</f>
        <v>0.26288</v>
      </c>
      <c r="M161" s="5">
        <f t="shared" si="79"/>
        <v>188.09064000000001</v>
      </c>
      <c r="N161" s="7">
        <f t="shared" si="77"/>
        <v>105.1183621241203</v>
      </c>
      <c r="O161" s="51">
        <f t="shared" si="80"/>
        <v>105.11836212412027</v>
      </c>
      <c r="P161" s="43"/>
      <c r="Q161" s="23">
        <v>1.6E-2</v>
      </c>
      <c r="R161" s="7">
        <f t="shared" si="81"/>
        <v>0</v>
      </c>
      <c r="S161" s="5">
        <f t="shared" si="82"/>
        <v>0</v>
      </c>
      <c r="T161" s="7">
        <f t="shared" si="83"/>
        <v>0</v>
      </c>
      <c r="U161" s="43"/>
      <c r="V161" s="23"/>
      <c r="W161" s="7"/>
      <c r="X161" s="5"/>
      <c r="Y161" s="7"/>
      <c r="Z161" s="7"/>
    </row>
    <row r="162" spans="1:26" s="1" customFormat="1" ht="18.75" customHeight="1">
      <c r="A162" s="6">
        <v>7</v>
      </c>
      <c r="B162" s="165" t="s">
        <v>37</v>
      </c>
      <c r="C162" s="14" t="s">
        <v>45</v>
      </c>
      <c r="D162" s="5" t="s">
        <v>10</v>
      </c>
      <c r="E162" s="19">
        <v>715.5</v>
      </c>
      <c r="F162" s="5">
        <v>2.9</v>
      </c>
      <c r="G162" s="22">
        <v>2</v>
      </c>
      <c r="H162" s="7">
        <f>F162*G162</f>
        <v>5.8</v>
      </c>
      <c r="I162" s="5">
        <f t="shared" si="78"/>
        <v>4149.8999999999996</v>
      </c>
      <c r="J162" s="5">
        <v>3.02</v>
      </c>
      <c r="K162" s="22">
        <v>2</v>
      </c>
      <c r="L162" s="7">
        <f>J162*K162</f>
        <v>6.04</v>
      </c>
      <c r="M162" s="5">
        <f t="shared" si="79"/>
        <v>4321.62</v>
      </c>
      <c r="N162" s="65">
        <f t="shared" si="77"/>
        <v>104.13793103448276</v>
      </c>
      <c r="O162" s="51">
        <f t="shared" si="80"/>
        <v>104.13793103448276</v>
      </c>
      <c r="P162" s="43"/>
      <c r="Q162" s="22">
        <v>2</v>
      </c>
      <c r="R162" s="7">
        <f t="shared" si="81"/>
        <v>0</v>
      </c>
      <c r="S162" s="5">
        <f t="shared" si="82"/>
        <v>0</v>
      </c>
      <c r="T162" s="7">
        <f t="shared" si="83"/>
        <v>0</v>
      </c>
      <c r="U162" s="43"/>
      <c r="V162" s="22"/>
      <c r="W162" s="7"/>
      <c r="X162" s="5"/>
      <c r="Y162" s="7"/>
      <c r="Z162" s="7"/>
    </row>
    <row r="163" spans="1:26" s="1" customFormat="1" ht="18.75" customHeight="1">
      <c r="A163" s="6">
        <v>8</v>
      </c>
      <c r="B163" s="4" t="s">
        <v>19</v>
      </c>
      <c r="C163" s="4"/>
      <c r="D163" s="8" t="s">
        <v>13</v>
      </c>
      <c r="E163" s="86" t="s">
        <v>13</v>
      </c>
      <c r="F163" s="8" t="s">
        <v>13</v>
      </c>
      <c r="G163" s="24" t="s">
        <v>13</v>
      </c>
      <c r="H163" s="8" t="s">
        <v>13</v>
      </c>
      <c r="I163" s="10">
        <f>SUM(I156:I162)</f>
        <v>281259.00872256001</v>
      </c>
      <c r="J163" s="8" t="s">
        <v>13</v>
      </c>
      <c r="K163" s="24" t="s">
        <v>13</v>
      </c>
      <c r="L163" s="8" t="s">
        <v>13</v>
      </c>
      <c r="M163" s="33">
        <f>SUM(M156:M162)</f>
        <v>295292.95302144001</v>
      </c>
      <c r="N163" s="39">
        <f t="shared" si="77"/>
        <v>104.98968703709093</v>
      </c>
      <c r="O163" s="84" t="s">
        <v>13</v>
      </c>
      <c r="P163" s="45" t="s">
        <v>13</v>
      </c>
      <c r="Q163" s="24" t="s">
        <v>13</v>
      </c>
      <c r="R163" s="8" t="s">
        <v>13</v>
      </c>
      <c r="S163" s="10">
        <f>SUM(S156:S162)</f>
        <v>316593.35570879997</v>
      </c>
      <c r="T163" s="39">
        <f t="shared" si="83"/>
        <v>107.21331222754016</v>
      </c>
      <c r="U163" s="45" t="s">
        <v>13</v>
      </c>
      <c r="V163" s="24" t="s">
        <v>13</v>
      </c>
      <c r="W163" s="8" t="s">
        <v>13</v>
      </c>
      <c r="X163" s="33">
        <f>SUM(X156:X162)</f>
        <v>341557.53775968001</v>
      </c>
      <c r="Y163" s="39">
        <f>X163/S163*100</f>
        <v>107.88525141185903</v>
      </c>
      <c r="Z163" s="7" t="s">
        <v>13</v>
      </c>
    </row>
    <row r="164" spans="1:26" s="1" customFormat="1" ht="26.25" customHeight="1">
      <c r="A164" s="57"/>
      <c r="B164" s="58"/>
      <c r="C164" s="58"/>
      <c r="D164" s="59"/>
      <c r="E164" s="162"/>
      <c r="F164" s="59"/>
      <c r="G164" s="167"/>
      <c r="H164" s="59"/>
      <c r="I164" s="61"/>
      <c r="J164" s="59"/>
      <c r="K164" s="167"/>
      <c r="L164" s="59"/>
      <c r="M164" s="61"/>
      <c r="N164" s="64"/>
      <c r="O164" s="168"/>
      <c r="P164" s="59"/>
      <c r="Q164" s="167"/>
      <c r="R164" s="59"/>
      <c r="S164" s="61"/>
      <c r="T164" s="64"/>
      <c r="U164" s="59"/>
      <c r="V164" s="167"/>
      <c r="W164" s="59"/>
      <c r="X164" s="61"/>
      <c r="Y164" s="64"/>
      <c r="Z164" s="62"/>
    </row>
    <row r="165" spans="1:26" s="1" customFormat="1" ht="18.75" customHeight="1">
      <c r="A165" s="57"/>
      <c r="B165" s="178" t="s">
        <v>107</v>
      </c>
      <c r="C165" s="58"/>
      <c r="D165" s="59"/>
      <c r="E165" s="162"/>
      <c r="F165" s="59"/>
      <c r="G165" s="167"/>
      <c r="H165" s="59"/>
      <c r="I165" s="61"/>
      <c r="J165" s="59"/>
      <c r="K165" s="167"/>
      <c r="L165" s="59"/>
      <c r="M165" s="61"/>
      <c r="N165" s="64"/>
      <c r="O165" s="168"/>
      <c r="P165" s="59"/>
      <c r="Q165" s="167"/>
      <c r="R165" s="59"/>
      <c r="S165" s="61"/>
      <c r="T165" s="64"/>
      <c r="U165" s="59"/>
      <c r="V165" s="167"/>
      <c r="W165" s="59"/>
      <c r="X165" s="61"/>
      <c r="Y165" s="64"/>
      <c r="Z165" s="62"/>
    </row>
    <row r="166" spans="1:26" s="1" customFormat="1" ht="18.75" customHeight="1">
      <c r="A166" s="57"/>
      <c r="B166" s="58"/>
      <c r="C166" s="58"/>
      <c r="D166" s="59"/>
      <c r="E166" s="162"/>
      <c r="F166" s="59"/>
      <c r="G166" s="167"/>
      <c r="H166" s="59"/>
      <c r="I166" s="61"/>
      <c r="J166" s="59"/>
      <c r="K166" s="167"/>
      <c r="L166" s="59"/>
      <c r="M166" s="61"/>
      <c r="N166" s="64"/>
      <c r="O166" s="168"/>
      <c r="P166" s="59"/>
      <c r="Q166" s="167"/>
      <c r="R166" s="59"/>
      <c r="S166" s="61"/>
      <c r="T166" s="64"/>
      <c r="U166" s="59"/>
      <c r="V166" s="167"/>
      <c r="W166" s="59"/>
      <c r="X166" s="61"/>
      <c r="Y166" s="64"/>
      <c r="Z166" s="62"/>
    </row>
    <row r="167" spans="1:26" s="141" customFormat="1" ht="23.25" customHeight="1">
      <c r="A167" s="137" t="s">
        <v>90</v>
      </c>
      <c r="B167" s="138"/>
      <c r="C167" s="138"/>
      <c r="D167" s="138"/>
      <c r="E167" s="139"/>
      <c r="F167" s="138"/>
      <c r="G167" s="138"/>
      <c r="H167" s="140"/>
      <c r="I167" s="138"/>
      <c r="J167" s="138"/>
      <c r="K167" s="138"/>
      <c r="L167" s="140"/>
      <c r="M167" s="138"/>
      <c r="N167" s="138"/>
      <c r="O167" s="138"/>
      <c r="R167" s="142"/>
      <c r="S167" s="143"/>
      <c r="Y167" s="155"/>
    </row>
    <row r="168" spans="1:26" s="1" customFormat="1" ht="15.75" customHeight="1">
      <c r="A168" s="184" t="s">
        <v>0</v>
      </c>
      <c r="B168" s="181" t="s">
        <v>1</v>
      </c>
      <c r="C168" s="181" t="s">
        <v>40</v>
      </c>
      <c r="D168" s="209" t="s">
        <v>2</v>
      </c>
      <c r="E168" s="212" t="s">
        <v>3</v>
      </c>
      <c r="F168" s="189" t="s">
        <v>14</v>
      </c>
      <c r="G168" s="190"/>
      <c r="H168" s="190"/>
      <c r="I168" s="191"/>
      <c r="J168" s="199" t="s">
        <v>4</v>
      </c>
      <c r="K168" s="200"/>
      <c r="L168" s="200"/>
      <c r="M168" s="201"/>
      <c r="N168" s="196" t="s">
        <v>8</v>
      </c>
      <c r="O168" s="181" t="s">
        <v>29</v>
      </c>
      <c r="P168" s="199" t="s">
        <v>61</v>
      </c>
      <c r="Q168" s="200"/>
      <c r="R168" s="200"/>
      <c r="S168" s="201"/>
      <c r="T168" s="196" t="s">
        <v>63</v>
      </c>
      <c r="U168" s="199" t="s">
        <v>65</v>
      </c>
      <c r="V168" s="200"/>
      <c r="W168" s="200"/>
      <c r="X168" s="201"/>
      <c r="Y168" s="196" t="s">
        <v>68</v>
      </c>
      <c r="Z168" s="196" t="s">
        <v>69</v>
      </c>
    </row>
    <row r="169" spans="1:26" s="1" customFormat="1" ht="15.75" customHeight="1">
      <c r="A169" s="185"/>
      <c r="B169" s="187"/>
      <c r="C169" s="182"/>
      <c r="D169" s="210"/>
      <c r="E169" s="213"/>
      <c r="F169" s="192" t="s">
        <v>34</v>
      </c>
      <c r="G169" s="193"/>
      <c r="H169" s="193"/>
      <c r="I169" s="194"/>
      <c r="J169" s="202" t="s">
        <v>15</v>
      </c>
      <c r="K169" s="203"/>
      <c r="L169" s="203"/>
      <c r="M169" s="204"/>
      <c r="N169" s="197"/>
      <c r="O169" s="215"/>
      <c r="P169" s="202" t="s">
        <v>62</v>
      </c>
      <c r="Q169" s="203"/>
      <c r="R169" s="203"/>
      <c r="S169" s="204"/>
      <c r="T169" s="197"/>
      <c r="U169" s="202" t="s">
        <v>66</v>
      </c>
      <c r="V169" s="203"/>
      <c r="W169" s="203"/>
      <c r="X169" s="204"/>
      <c r="Y169" s="197"/>
      <c r="Z169" s="197"/>
    </row>
    <row r="170" spans="1:26" s="1" customFormat="1" ht="30.75" customHeight="1">
      <c r="A170" s="186"/>
      <c r="B170" s="188"/>
      <c r="C170" s="183"/>
      <c r="D170" s="211"/>
      <c r="E170" s="214"/>
      <c r="F170" s="3" t="s">
        <v>5</v>
      </c>
      <c r="G170" s="21" t="s">
        <v>41</v>
      </c>
      <c r="H170" s="26" t="s">
        <v>6</v>
      </c>
      <c r="I170" s="3" t="s">
        <v>7</v>
      </c>
      <c r="J170" s="3" t="s">
        <v>5</v>
      </c>
      <c r="K170" s="3" t="s">
        <v>41</v>
      </c>
      <c r="L170" s="26" t="s">
        <v>6</v>
      </c>
      <c r="M170" s="3" t="s">
        <v>7</v>
      </c>
      <c r="N170" s="198"/>
      <c r="O170" s="216"/>
      <c r="P170" s="16" t="s">
        <v>5</v>
      </c>
      <c r="Q170" s="3" t="s">
        <v>41</v>
      </c>
      <c r="R170" s="28" t="s">
        <v>6</v>
      </c>
      <c r="S170" s="16" t="s">
        <v>7</v>
      </c>
      <c r="T170" s="198"/>
      <c r="U170" s="16" t="s">
        <v>5</v>
      </c>
      <c r="V170" s="3" t="s">
        <v>41</v>
      </c>
      <c r="W170" s="28" t="s">
        <v>6</v>
      </c>
      <c r="X170" s="16" t="s">
        <v>7</v>
      </c>
      <c r="Y170" s="198"/>
      <c r="Z170" s="198"/>
    </row>
    <row r="171" spans="1:26" s="1" customFormat="1" ht="40.5" customHeight="1">
      <c r="A171" s="6">
        <v>1</v>
      </c>
      <c r="B171" s="4" t="s">
        <v>9</v>
      </c>
      <c r="C171" s="179" t="s">
        <v>77</v>
      </c>
      <c r="D171" s="5" t="s">
        <v>10</v>
      </c>
      <c r="E171" s="19">
        <v>1621.9</v>
      </c>
      <c r="F171" s="5">
        <v>1430.47</v>
      </c>
      <c r="G171" s="30">
        <v>2.1600000000000001E-2</v>
      </c>
      <c r="H171" s="7">
        <f>F171*G171</f>
        <v>30.898152000000003</v>
      </c>
      <c r="I171" s="5">
        <f>H171*E171</f>
        <v>50113.712728800005</v>
      </c>
      <c r="J171" s="15">
        <v>1506.28</v>
      </c>
      <c r="K171" s="30">
        <v>2.1600000000000001E-2</v>
      </c>
      <c r="L171" s="7">
        <f>J171*K171</f>
        <v>32.535648000000002</v>
      </c>
      <c r="M171" s="5">
        <f>L171*E171</f>
        <v>52769.567491200003</v>
      </c>
      <c r="N171" s="7">
        <f t="shared" ref="N171:N178" si="84">M171/I171*100</f>
        <v>105.29965675617106</v>
      </c>
      <c r="O171" s="51">
        <f>J171/F171*100</f>
        <v>105.29965675617103</v>
      </c>
      <c r="P171" s="15">
        <v>1641.85</v>
      </c>
      <c r="Q171" s="30">
        <v>2.1600000000000001E-2</v>
      </c>
      <c r="R171" s="7">
        <f>P171*Q171</f>
        <v>35.46396</v>
      </c>
      <c r="S171" s="5">
        <f>R171*E171</f>
        <v>57518.996724000004</v>
      </c>
      <c r="T171" s="7">
        <f>S171/M171*100</f>
        <v>109.00031866585229</v>
      </c>
      <c r="U171" s="34">
        <f>P171*1.1</f>
        <v>1806.0350000000001</v>
      </c>
      <c r="V171" s="30">
        <v>2.1600000000000001E-2</v>
      </c>
      <c r="W171" s="7">
        <f>U171*V171</f>
        <v>39.010356000000002</v>
      </c>
      <c r="X171" s="5">
        <f>W171*E171</f>
        <v>63270.896396400007</v>
      </c>
      <c r="Y171" s="7">
        <f>X171/S171*100</f>
        <v>110.00000000000001</v>
      </c>
      <c r="Z171" s="7">
        <f>U171/P171*100</f>
        <v>110.00000000000001</v>
      </c>
    </row>
    <row r="172" spans="1:26" s="1" customFormat="1" ht="18.75" customHeight="1">
      <c r="A172" s="6">
        <v>2</v>
      </c>
      <c r="B172" s="4" t="s">
        <v>11</v>
      </c>
      <c r="C172" s="55" t="s">
        <v>44</v>
      </c>
      <c r="D172" s="5" t="s">
        <v>12</v>
      </c>
      <c r="E172" s="20">
        <v>68</v>
      </c>
      <c r="F172" s="5">
        <v>5863.02</v>
      </c>
      <c r="G172" s="22">
        <v>30</v>
      </c>
      <c r="H172" s="7">
        <f>F172*G172/1000</f>
        <v>175.89060000000001</v>
      </c>
      <c r="I172" s="5">
        <f t="shared" ref="I172:I177" si="85">H172*E172</f>
        <v>11960.560800000001</v>
      </c>
      <c r="J172" s="7">
        <v>6109.27</v>
      </c>
      <c r="K172" s="22">
        <v>30</v>
      </c>
      <c r="L172" s="7">
        <f>J172*K172/1000</f>
        <v>183.27809999999999</v>
      </c>
      <c r="M172" s="5">
        <f t="shared" ref="M172:M177" si="86">L172*E172</f>
        <v>12462.9108</v>
      </c>
      <c r="N172" s="7">
        <f t="shared" si="84"/>
        <v>104.20005389713832</v>
      </c>
      <c r="O172" s="51">
        <f t="shared" ref="O172:O177" si="87">J172/F172*100</f>
        <v>104.20005389713833</v>
      </c>
      <c r="P172" s="44">
        <v>6.57</v>
      </c>
      <c r="Q172" s="22">
        <v>30</v>
      </c>
      <c r="R172" s="7">
        <f t="shared" ref="R172:R177" si="88">P172*Q172</f>
        <v>197.10000000000002</v>
      </c>
      <c r="S172" s="5">
        <f t="shared" ref="S172:S177" si="89">R172*E172</f>
        <v>13402.800000000001</v>
      </c>
      <c r="T172" s="7">
        <f t="shared" ref="T172:T178" si="90">S172/M172*100</f>
        <v>107.54149022714662</v>
      </c>
      <c r="U172" s="44">
        <v>6.57</v>
      </c>
      <c r="V172" s="22">
        <v>30</v>
      </c>
      <c r="W172" s="7">
        <f>U172*V172</f>
        <v>197.10000000000002</v>
      </c>
      <c r="X172" s="5">
        <f>W172*E172</f>
        <v>13402.800000000001</v>
      </c>
      <c r="Y172" s="7">
        <f>X172/S172*100</f>
        <v>100</v>
      </c>
      <c r="Z172" s="7">
        <f>U172/P172*100</f>
        <v>100</v>
      </c>
    </row>
    <row r="173" spans="1:26" s="1" customFormat="1" ht="18.75" customHeight="1">
      <c r="A173" s="6">
        <v>3</v>
      </c>
      <c r="B173" s="4" t="s">
        <v>21</v>
      </c>
      <c r="C173" s="13" t="s">
        <v>43</v>
      </c>
      <c r="D173" s="5" t="s">
        <v>12</v>
      </c>
      <c r="E173" s="20">
        <v>68</v>
      </c>
      <c r="F173" s="5">
        <v>15.63</v>
      </c>
      <c r="G173" s="31">
        <v>5.53</v>
      </c>
      <c r="H173" s="7">
        <f>F173*G173</f>
        <v>86.433900000000008</v>
      </c>
      <c r="I173" s="5">
        <f t="shared" si="85"/>
        <v>5877.5052000000005</v>
      </c>
      <c r="J173" s="5">
        <v>16.43</v>
      </c>
      <c r="K173" s="22">
        <v>5.53</v>
      </c>
      <c r="L173" s="7">
        <f>J173*K173</f>
        <v>90.857900000000001</v>
      </c>
      <c r="M173" s="5">
        <f t="shared" si="86"/>
        <v>6178.3371999999999</v>
      </c>
      <c r="N173" s="7">
        <f t="shared" si="84"/>
        <v>105.11836212412027</v>
      </c>
      <c r="O173" s="51">
        <f t="shared" si="87"/>
        <v>105.11836212412027</v>
      </c>
      <c r="P173" s="43">
        <v>18.29</v>
      </c>
      <c r="Q173" s="22">
        <v>5.53</v>
      </c>
      <c r="R173" s="7">
        <f t="shared" si="88"/>
        <v>101.1437</v>
      </c>
      <c r="S173" s="5">
        <f t="shared" si="89"/>
        <v>6877.7716</v>
      </c>
      <c r="T173" s="7">
        <f t="shared" si="90"/>
        <v>111.32075471698113</v>
      </c>
      <c r="U173" s="10">
        <v>20.37</v>
      </c>
      <c r="V173" s="22">
        <v>5.53</v>
      </c>
      <c r="W173" s="7">
        <f>U173*V173</f>
        <v>112.6461</v>
      </c>
      <c r="X173" s="5">
        <f>W173*E173</f>
        <v>7659.9348</v>
      </c>
      <c r="Y173" s="7">
        <f>X173/S173*100</f>
        <v>111.37233460907601</v>
      </c>
      <c r="Z173" s="7">
        <f>U173/P173*100</f>
        <v>111.37233460907601</v>
      </c>
    </row>
    <row r="174" spans="1:26" s="1" customFormat="1" ht="18.75" customHeight="1">
      <c r="A174" s="6">
        <v>4</v>
      </c>
      <c r="B174" s="4" t="s">
        <v>16</v>
      </c>
      <c r="C174" s="13" t="s">
        <v>43</v>
      </c>
      <c r="D174" s="5" t="s">
        <v>12</v>
      </c>
      <c r="E174" s="20">
        <v>68</v>
      </c>
      <c r="F174" s="5">
        <v>12.39</v>
      </c>
      <c r="G174" s="22">
        <v>5.53</v>
      </c>
      <c r="H174" s="7">
        <f>F174*G174</f>
        <v>68.5167</v>
      </c>
      <c r="I174" s="5">
        <f t="shared" si="85"/>
        <v>4659.1355999999996</v>
      </c>
      <c r="J174" s="5">
        <v>13.03</v>
      </c>
      <c r="K174" s="22">
        <v>5.53</v>
      </c>
      <c r="L174" s="7">
        <f>J174*K174</f>
        <v>72.055899999999994</v>
      </c>
      <c r="M174" s="5">
        <f t="shared" si="86"/>
        <v>4899.8011999999999</v>
      </c>
      <c r="N174" s="7">
        <f t="shared" si="84"/>
        <v>105.16545601291365</v>
      </c>
      <c r="O174" s="51">
        <f t="shared" si="87"/>
        <v>105.16545601291362</v>
      </c>
      <c r="P174" s="43">
        <v>14.5</v>
      </c>
      <c r="Q174" s="22">
        <v>5.53</v>
      </c>
      <c r="R174" s="7">
        <f t="shared" si="88"/>
        <v>80.185000000000002</v>
      </c>
      <c r="S174" s="5">
        <f t="shared" si="89"/>
        <v>5452.58</v>
      </c>
      <c r="T174" s="7">
        <f t="shared" si="90"/>
        <v>111.28165771297007</v>
      </c>
      <c r="U174" s="10">
        <f>P174*1.114</f>
        <v>16.153000000000002</v>
      </c>
      <c r="V174" s="22">
        <v>5.53</v>
      </c>
      <c r="W174" s="7">
        <f>U174*V174</f>
        <v>89.326090000000022</v>
      </c>
      <c r="X174" s="5">
        <f>W174*E174</f>
        <v>6074.1741200000015</v>
      </c>
      <c r="Y174" s="7">
        <f>X174/S174*100</f>
        <v>111.40000000000003</v>
      </c>
      <c r="Z174" s="7">
        <f>U174/P174*100</f>
        <v>111.4</v>
      </c>
    </row>
    <row r="175" spans="1:26" s="1" customFormat="1" ht="18.75" customHeight="1">
      <c r="A175" s="6">
        <v>5</v>
      </c>
      <c r="B175" s="4" t="s">
        <v>18</v>
      </c>
      <c r="C175" s="14" t="s">
        <v>45</v>
      </c>
      <c r="D175" s="5" t="s">
        <v>12</v>
      </c>
      <c r="E175" s="20">
        <v>68</v>
      </c>
      <c r="F175" s="5">
        <v>2.9</v>
      </c>
      <c r="G175" s="22">
        <v>55</v>
      </c>
      <c r="H175" s="7">
        <f>F175*G175</f>
        <v>159.5</v>
      </c>
      <c r="I175" s="5">
        <f t="shared" si="85"/>
        <v>10846</v>
      </c>
      <c r="J175" s="5">
        <v>3.02</v>
      </c>
      <c r="K175" s="22">
        <v>55</v>
      </c>
      <c r="L175" s="7">
        <f>J175*K175</f>
        <v>166.1</v>
      </c>
      <c r="M175" s="5">
        <f t="shared" si="86"/>
        <v>11294.8</v>
      </c>
      <c r="N175" s="7">
        <f t="shared" si="84"/>
        <v>104.13793103448275</v>
      </c>
      <c r="O175" s="51">
        <f t="shared" si="87"/>
        <v>104.13793103448276</v>
      </c>
      <c r="P175" s="43">
        <v>3.24</v>
      </c>
      <c r="Q175" s="22">
        <v>55</v>
      </c>
      <c r="R175" s="7">
        <f t="shared" si="88"/>
        <v>178.20000000000002</v>
      </c>
      <c r="S175" s="5">
        <f t="shared" si="89"/>
        <v>12117.6</v>
      </c>
      <c r="T175" s="7">
        <f t="shared" si="90"/>
        <v>107.28476821192055</v>
      </c>
      <c r="U175" s="43">
        <v>3.28</v>
      </c>
      <c r="V175" s="22">
        <v>55</v>
      </c>
      <c r="W175" s="7">
        <f>U175*V175</f>
        <v>180.39999999999998</v>
      </c>
      <c r="X175" s="5">
        <f>W175*E175</f>
        <v>12267.199999999999</v>
      </c>
      <c r="Y175" s="7">
        <f>X175/S175*100</f>
        <v>101.23456790123456</v>
      </c>
      <c r="Z175" s="7">
        <f>U175/P175*100</f>
        <v>101.23456790123456</v>
      </c>
    </row>
    <row r="176" spans="1:26" s="1" customFormat="1" ht="18.75" customHeight="1">
      <c r="A176" s="6">
        <v>6</v>
      </c>
      <c r="B176" s="4" t="s">
        <v>36</v>
      </c>
      <c r="C176" s="13" t="s">
        <v>43</v>
      </c>
      <c r="D176" s="5" t="s">
        <v>10</v>
      </c>
      <c r="E176" s="19">
        <v>109.5</v>
      </c>
      <c r="F176" s="5">
        <v>15.63</v>
      </c>
      <c r="G176" s="23">
        <v>1.6E-2</v>
      </c>
      <c r="H176" s="7">
        <f>F176*G176</f>
        <v>0.25008000000000002</v>
      </c>
      <c r="I176" s="5">
        <f t="shared" si="85"/>
        <v>27.383760000000002</v>
      </c>
      <c r="J176" s="5">
        <v>16.43</v>
      </c>
      <c r="K176" s="23">
        <v>1.6E-2</v>
      </c>
      <c r="L176" s="7">
        <f>J176*K176</f>
        <v>0.26288</v>
      </c>
      <c r="M176" s="5">
        <f t="shared" si="86"/>
        <v>28.785360000000001</v>
      </c>
      <c r="N176" s="7">
        <f t="shared" si="84"/>
        <v>105.11836212412027</v>
      </c>
      <c r="O176" s="51">
        <f t="shared" si="87"/>
        <v>105.11836212412027</v>
      </c>
      <c r="P176" s="43"/>
      <c r="Q176" s="23">
        <v>1.6E-2</v>
      </c>
      <c r="R176" s="7">
        <f t="shared" si="88"/>
        <v>0</v>
      </c>
      <c r="S176" s="5">
        <f t="shared" si="89"/>
        <v>0</v>
      </c>
      <c r="T176" s="7">
        <f t="shared" si="90"/>
        <v>0</v>
      </c>
      <c r="U176" s="43"/>
      <c r="V176" s="23"/>
      <c r="W176" s="7"/>
      <c r="X176" s="5"/>
      <c r="Y176" s="7"/>
      <c r="Z176" s="7"/>
    </row>
    <row r="177" spans="1:26" s="1" customFormat="1" ht="18.75" customHeight="1">
      <c r="A177" s="6">
        <v>7</v>
      </c>
      <c r="B177" s="4" t="s">
        <v>37</v>
      </c>
      <c r="C177" s="14" t="s">
        <v>45</v>
      </c>
      <c r="D177" s="5" t="s">
        <v>10</v>
      </c>
      <c r="E177" s="19">
        <v>109.5</v>
      </c>
      <c r="F177" s="5">
        <v>2.9</v>
      </c>
      <c r="G177" s="22">
        <v>2</v>
      </c>
      <c r="H177" s="7">
        <f>F177*G177</f>
        <v>5.8</v>
      </c>
      <c r="I177" s="5">
        <f t="shared" si="85"/>
        <v>635.1</v>
      </c>
      <c r="J177" s="5">
        <v>3.02</v>
      </c>
      <c r="K177" s="22">
        <v>2</v>
      </c>
      <c r="L177" s="7">
        <f>J177*K177</f>
        <v>6.04</v>
      </c>
      <c r="M177" s="5">
        <f t="shared" si="86"/>
        <v>661.38</v>
      </c>
      <c r="N177" s="65">
        <f t="shared" si="84"/>
        <v>104.13793103448275</v>
      </c>
      <c r="O177" s="51">
        <f t="shared" si="87"/>
        <v>104.13793103448276</v>
      </c>
      <c r="P177" s="43"/>
      <c r="Q177" s="22">
        <v>2</v>
      </c>
      <c r="R177" s="7">
        <f t="shared" si="88"/>
        <v>0</v>
      </c>
      <c r="S177" s="5">
        <f t="shared" si="89"/>
        <v>0</v>
      </c>
      <c r="T177" s="7">
        <f t="shared" si="90"/>
        <v>0</v>
      </c>
      <c r="U177" s="43"/>
      <c r="V177" s="22"/>
      <c r="W177" s="7"/>
      <c r="X177" s="5"/>
      <c r="Y177" s="7"/>
      <c r="Z177" s="7"/>
    </row>
    <row r="178" spans="1:26" s="1" customFormat="1" ht="18.75" customHeight="1">
      <c r="A178" s="6">
        <v>8</v>
      </c>
      <c r="B178" s="4" t="s">
        <v>19</v>
      </c>
      <c r="C178" s="4"/>
      <c r="D178" s="8" t="s">
        <v>13</v>
      </c>
      <c r="E178" s="86" t="s">
        <v>13</v>
      </c>
      <c r="F178" s="8" t="s">
        <v>13</v>
      </c>
      <c r="G178" s="24" t="s">
        <v>13</v>
      </c>
      <c r="H178" s="8" t="s">
        <v>13</v>
      </c>
      <c r="I178" s="10">
        <f>SUM(I171:I177)</f>
        <v>84119.398088800008</v>
      </c>
      <c r="J178" s="8" t="s">
        <v>13</v>
      </c>
      <c r="K178" s="24" t="s">
        <v>13</v>
      </c>
      <c r="L178" s="8" t="s">
        <v>13</v>
      </c>
      <c r="M178" s="33">
        <f>SUM(M171:M177)</f>
        <v>88295.582051200006</v>
      </c>
      <c r="N178" s="39">
        <f t="shared" si="84"/>
        <v>104.9645908759255</v>
      </c>
      <c r="O178" s="84" t="s">
        <v>13</v>
      </c>
      <c r="P178" s="45" t="s">
        <v>13</v>
      </c>
      <c r="Q178" s="24" t="s">
        <v>13</v>
      </c>
      <c r="R178" s="8" t="s">
        <v>13</v>
      </c>
      <c r="S178" s="10">
        <f>SUM(S171:S177)</f>
        <v>95369.748324</v>
      </c>
      <c r="T178" s="39">
        <f t="shared" si="90"/>
        <v>108.01191419599895</v>
      </c>
      <c r="U178" s="45" t="s">
        <v>13</v>
      </c>
      <c r="V178" s="24" t="s">
        <v>13</v>
      </c>
      <c r="W178" s="8" t="s">
        <v>13</v>
      </c>
      <c r="X178" s="33">
        <f>SUM(X171:X177)</f>
        <v>102675.0053164</v>
      </c>
      <c r="Y178" s="39">
        <f>X178/S178*100</f>
        <v>107.65993107959331</v>
      </c>
      <c r="Z178" s="7" t="s">
        <v>13</v>
      </c>
    </row>
    <row r="179" spans="1:26" ht="22.5" customHeight="1">
      <c r="A179" s="136" t="s">
        <v>86</v>
      </c>
      <c r="B179" s="67"/>
      <c r="C179" s="67"/>
      <c r="D179" s="67"/>
      <c r="E179" s="87"/>
      <c r="F179" s="67"/>
      <c r="G179" s="67"/>
      <c r="H179" s="68"/>
      <c r="I179" s="67"/>
      <c r="J179" s="67"/>
      <c r="K179" s="67"/>
      <c r="L179" s="68"/>
      <c r="M179" s="67"/>
      <c r="N179" s="67"/>
      <c r="O179" s="67"/>
      <c r="P179"/>
      <c r="Q179"/>
      <c r="R179" s="69"/>
      <c r="S179" s="70"/>
      <c r="T179"/>
      <c r="Y179" s="153"/>
    </row>
    <row r="180" spans="1:26" s="1" customFormat="1" ht="15.75" customHeight="1">
      <c r="A180" s="184" t="s">
        <v>0</v>
      </c>
      <c r="B180" s="181" t="s">
        <v>1</v>
      </c>
      <c r="C180" s="181" t="s">
        <v>40</v>
      </c>
      <c r="D180" s="209" t="s">
        <v>2</v>
      </c>
      <c r="E180" s="212" t="s">
        <v>3</v>
      </c>
      <c r="F180" s="189" t="s">
        <v>14</v>
      </c>
      <c r="G180" s="190"/>
      <c r="H180" s="190"/>
      <c r="I180" s="191"/>
      <c r="J180" s="199" t="s">
        <v>4</v>
      </c>
      <c r="K180" s="200"/>
      <c r="L180" s="200"/>
      <c r="M180" s="201"/>
      <c r="N180" s="196" t="s">
        <v>8</v>
      </c>
      <c r="O180" s="181" t="s">
        <v>29</v>
      </c>
      <c r="P180" s="199" t="s">
        <v>61</v>
      </c>
      <c r="Q180" s="200"/>
      <c r="R180" s="200"/>
      <c r="S180" s="201"/>
      <c r="T180" s="196" t="s">
        <v>63</v>
      </c>
      <c r="U180" s="199" t="s">
        <v>65</v>
      </c>
      <c r="V180" s="200"/>
      <c r="W180" s="200"/>
      <c r="X180" s="201"/>
      <c r="Y180" s="196" t="s">
        <v>68</v>
      </c>
      <c r="Z180" s="196" t="s">
        <v>69</v>
      </c>
    </row>
    <row r="181" spans="1:26" s="1" customFormat="1" ht="15.75" customHeight="1">
      <c r="A181" s="185"/>
      <c r="B181" s="187"/>
      <c r="C181" s="182"/>
      <c r="D181" s="210"/>
      <c r="E181" s="213"/>
      <c r="F181" s="192" t="s">
        <v>34</v>
      </c>
      <c r="G181" s="193"/>
      <c r="H181" s="193"/>
      <c r="I181" s="194"/>
      <c r="J181" s="202" t="s">
        <v>15</v>
      </c>
      <c r="K181" s="203"/>
      <c r="L181" s="203"/>
      <c r="M181" s="204"/>
      <c r="N181" s="197"/>
      <c r="O181" s="215"/>
      <c r="P181" s="202" t="s">
        <v>62</v>
      </c>
      <c r="Q181" s="203"/>
      <c r="R181" s="203"/>
      <c r="S181" s="204"/>
      <c r="T181" s="197"/>
      <c r="U181" s="202" t="s">
        <v>66</v>
      </c>
      <c r="V181" s="203"/>
      <c r="W181" s="203"/>
      <c r="X181" s="204"/>
      <c r="Y181" s="197"/>
      <c r="Z181" s="197"/>
    </row>
    <row r="182" spans="1:26" s="1" customFormat="1" ht="31.5" customHeight="1">
      <c r="A182" s="186"/>
      <c r="B182" s="188"/>
      <c r="C182" s="183"/>
      <c r="D182" s="211"/>
      <c r="E182" s="214"/>
      <c r="F182" s="3" t="s">
        <v>5</v>
      </c>
      <c r="G182" s="21" t="s">
        <v>41</v>
      </c>
      <c r="H182" s="26" t="s">
        <v>6</v>
      </c>
      <c r="I182" s="3" t="s">
        <v>7</v>
      </c>
      <c r="J182" s="3" t="s">
        <v>5</v>
      </c>
      <c r="K182" s="3" t="s">
        <v>41</v>
      </c>
      <c r="L182" s="26" t="s">
        <v>6</v>
      </c>
      <c r="M182" s="3" t="s">
        <v>7</v>
      </c>
      <c r="N182" s="198"/>
      <c r="O182" s="216"/>
      <c r="P182" s="16" t="s">
        <v>5</v>
      </c>
      <c r="Q182" s="3" t="s">
        <v>41</v>
      </c>
      <c r="R182" s="28" t="s">
        <v>6</v>
      </c>
      <c r="S182" s="16" t="s">
        <v>7</v>
      </c>
      <c r="T182" s="198"/>
      <c r="U182" s="16" t="s">
        <v>5</v>
      </c>
      <c r="V182" s="3" t="s">
        <v>41</v>
      </c>
      <c r="W182" s="28" t="s">
        <v>6</v>
      </c>
      <c r="X182" s="16" t="s">
        <v>7</v>
      </c>
      <c r="Y182" s="198"/>
      <c r="Z182" s="198"/>
    </row>
    <row r="183" spans="1:26" s="1" customFormat="1" ht="41.25" customHeight="1">
      <c r="A183" s="6">
        <v>1</v>
      </c>
      <c r="B183" s="4" t="s">
        <v>9</v>
      </c>
      <c r="C183" s="179" t="s">
        <v>77</v>
      </c>
      <c r="D183" s="5" t="s">
        <v>10</v>
      </c>
      <c r="E183" s="19">
        <v>4570.95</v>
      </c>
      <c r="F183" s="5">
        <v>1430.47</v>
      </c>
      <c r="G183" s="30">
        <v>2.1600000000000001E-2</v>
      </c>
      <c r="H183" s="7">
        <f>F183*G183</f>
        <v>30.898152000000003</v>
      </c>
      <c r="I183" s="5">
        <f>H183*E183</f>
        <v>141233.90788440002</v>
      </c>
      <c r="J183" s="15">
        <v>1506.28</v>
      </c>
      <c r="K183" s="30">
        <v>2.1600000000000001E-2</v>
      </c>
      <c r="L183" s="7">
        <f>J183*K183</f>
        <v>32.535648000000002</v>
      </c>
      <c r="M183" s="5">
        <f>L183*E183</f>
        <v>148718.82022560001</v>
      </c>
      <c r="N183" s="7">
        <f t="shared" ref="N183:N190" si="91">M183/I183*100</f>
        <v>105.29965675617103</v>
      </c>
      <c r="O183" s="51">
        <f>J183/F183*100</f>
        <v>105.29965675617103</v>
      </c>
      <c r="P183" s="15">
        <v>1641.85</v>
      </c>
      <c r="Q183" s="30">
        <v>2.1600000000000001E-2</v>
      </c>
      <c r="R183" s="7">
        <f>P183*Q183</f>
        <v>35.46396</v>
      </c>
      <c r="S183" s="5">
        <f>R183*E183</f>
        <v>162103.98796199998</v>
      </c>
      <c r="T183" s="7">
        <f>S183/M183*100</f>
        <v>109.00031866585229</v>
      </c>
      <c r="U183" s="34">
        <f>P183*1.1</f>
        <v>1806.0350000000001</v>
      </c>
      <c r="V183" s="30">
        <v>2.1600000000000001E-2</v>
      </c>
      <c r="W183" s="7">
        <f>U183*V183</f>
        <v>39.010356000000002</v>
      </c>
      <c r="X183" s="5">
        <f>W183*E183</f>
        <v>178314.38675820001</v>
      </c>
      <c r="Y183" s="7">
        <f>X183/S183*100</f>
        <v>110.00000000000001</v>
      </c>
      <c r="Z183" s="7">
        <f>U183/P183*100</f>
        <v>110.00000000000001</v>
      </c>
    </row>
    <row r="184" spans="1:26" s="1" customFormat="1" ht="24.75" customHeight="1">
      <c r="A184" s="6">
        <v>2</v>
      </c>
      <c r="B184" s="4" t="s">
        <v>11</v>
      </c>
      <c r="C184" s="55" t="s">
        <v>44</v>
      </c>
      <c r="D184" s="5" t="s">
        <v>12</v>
      </c>
      <c r="E184" s="20">
        <v>159</v>
      </c>
      <c r="F184" s="5">
        <v>5863.02</v>
      </c>
      <c r="G184" s="22">
        <v>30</v>
      </c>
      <c r="H184" s="7">
        <f>F184*G184/1000</f>
        <v>175.89060000000001</v>
      </c>
      <c r="I184" s="5">
        <f t="shared" ref="I184:I189" si="92">H184*E184</f>
        <v>27966.6054</v>
      </c>
      <c r="J184" s="7">
        <v>6109.27</v>
      </c>
      <c r="K184" s="22">
        <v>30</v>
      </c>
      <c r="L184" s="7">
        <f>J184*K184/1000</f>
        <v>183.27809999999999</v>
      </c>
      <c r="M184" s="5">
        <f t="shared" ref="M184:M189" si="93">L184*E184</f>
        <v>29141.2179</v>
      </c>
      <c r="N184" s="7">
        <f t="shared" si="91"/>
        <v>104.20005389713833</v>
      </c>
      <c r="O184" s="51">
        <f t="shared" ref="O184:O189" si="94">J184/F184*100</f>
        <v>104.20005389713833</v>
      </c>
      <c r="P184" s="44">
        <v>6.57</v>
      </c>
      <c r="Q184" s="22">
        <v>30</v>
      </c>
      <c r="R184" s="7">
        <f t="shared" ref="R184:R189" si="95">P184*Q184</f>
        <v>197.10000000000002</v>
      </c>
      <c r="S184" s="5">
        <f t="shared" ref="S184:S189" si="96">R184*E184</f>
        <v>31338.900000000005</v>
      </c>
      <c r="T184" s="7">
        <f t="shared" ref="T184:T190" si="97">S184/M184*100</f>
        <v>107.54149022714662</v>
      </c>
      <c r="U184" s="44">
        <v>6.57</v>
      </c>
      <c r="V184" s="22">
        <v>30</v>
      </c>
      <c r="W184" s="7">
        <f>U184*V184</f>
        <v>197.10000000000002</v>
      </c>
      <c r="X184" s="5">
        <f>W184*E184</f>
        <v>31338.900000000005</v>
      </c>
      <c r="Y184" s="7">
        <f>X184/S184*100</f>
        <v>100</v>
      </c>
      <c r="Z184" s="7">
        <f>U184/P184*100</f>
        <v>100</v>
      </c>
    </row>
    <row r="185" spans="1:26" s="1" customFormat="1" ht="18" customHeight="1">
      <c r="A185" s="6">
        <v>3</v>
      </c>
      <c r="B185" s="4" t="s">
        <v>21</v>
      </c>
      <c r="C185" s="13" t="s">
        <v>43</v>
      </c>
      <c r="D185" s="5" t="s">
        <v>12</v>
      </c>
      <c r="E185" s="20">
        <v>159</v>
      </c>
      <c r="F185" s="5">
        <v>15.63</v>
      </c>
      <c r="G185" s="31">
        <v>5.53</v>
      </c>
      <c r="H185" s="7">
        <f>F185*G185</f>
        <v>86.433900000000008</v>
      </c>
      <c r="I185" s="5">
        <f t="shared" si="92"/>
        <v>13742.990100000001</v>
      </c>
      <c r="J185" s="5">
        <v>16.43</v>
      </c>
      <c r="K185" s="22">
        <v>5.53</v>
      </c>
      <c r="L185" s="7">
        <f>J185*K185</f>
        <v>90.857900000000001</v>
      </c>
      <c r="M185" s="5">
        <f t="shared" si="93"/>
        <v>14446.4061</v>
      </c>
      <c r="N185" s="7">
        <f t="shared" si="91"/>
        <v>105.11836212412027</v>
      </c>
      <c r="O185" s="51">
        <f t="shared" si="94"/>
        <v>105.11836212412027</v>
      </c>
      <c r="P185" s="43">
        <v>18.29</v>
      </c>
      <c r="Q185" s="22">
        <v>5.53</v>
      </c>
      <c r="R185" s="7">
        <f t="shared" si="95"/>
        <v>101.1437</v>
      </c>
      <c r="S185" s="5">
        <f t="shared" si="96"/>
        <v>16081.8483</v>
      </c>
      <c r="T185" s="7">
        <f t="shared" si="97"/>
        <v>111.32075471698113</v>
      </c>
      <c r="U185" s="10">
        <v>20.37</v>
      </c>
      <c r="V185" s="22">
        <v>5.53</v>
      </c>
      <c r="W185" s="7">
        <f>U185*V185</f>
        <v>112.6461</v>
      </c>
      <c r="X185" s="5">
        <f>W185*E185</f>
        <v>17910.729900000002</v>
      </c>
      <c r="Y185" s="7">
        <f>X185/S185*100</f>
        <v>111.37233460907601</v>
      </c>
      <c r="Z185" s="7">
        <f>U185/P185*100</f>
        <v>111.37233460907601</v>
      </c>
    </row>
    <row r="186" spans="1:26" s="1" customFormat="1" ht="18" customHeight="1">
      <c r="A186" s="6">
        <v>4</v>
      </c>
      <c r="B186" s="4" t="s">
        <v>16</v>
      </c>
      <c r="C186" s="13" t="s">
        <v>43</v>
      </c>
      <c r="D186" s="5" t="s">
        <v>12</v>
      </c>
      <c r="E186" s="20">
        <v>159</v>
      </c>
      <c r="F186" s="5">
        <v>12.39</v>
      </c>
      <c r="G186" s="22">
        <v>5.53</v>
      </c>
      <c r="H186" s="7">
        <f>F186*G186</f>
        <v>68.5167</v>
      </c>
      <c r="I186" s="5">
        <f t="shared" si="92"/>
        <v>10894.1553</v>
      </c>
      <c r="J186" s="5">
        <v>13.03</v>
      </c>
      <c r="K186" s="22">
        <v>5.53</v>
      </c>
      <c r="L186" s="7">
        <f>J186*K186</f>
        <v>72.055899999999994</v>
      </c>
      <c r="M186" s="5">
        <f t="shared" si="93"/>
        <v>11456.888099999998</v>
      </c>
      <c r="N186" s="7">
        <f t="shared" si="91"/>
        <v>105.16545601291362</v>
      </c>
      <c r="O186" s="51">
        <f t="shared" si="94"/>
        <v>105.16545601291362</v>
      </c>
      <c r="P186" s="43">
        <v>14.5</v>
      </c>
      <c r="Q186" s="22">
        <v>5.53</v>
      </c>
      <c r="R186" s="7">
        <f t="shared" si="95"/>
        <v>80.185000000000002</v>
      </c>
      <c r="S186" s="5">
        <f t="shared" si="96"/>
        <v>12749.415000000001</v>
      </c>
      <c r="T186" s="7">
        <f t="shared" si="97"/>
        <v>111.28165771297009</v>
      </c>
      <c r="U186" s="10">
        <f>P186*1.114</f>
        <v>16.153000000000002</v>
      </c>
      <c r="V186" s="22">
        <v>5.53</v>
      </c>
      <c r="W186" s="7">
        <f>U186*V186</f>
        <v>89.326090000000022</v>
      </c>
      <c r="X186" s="5">
        <f>W186*E186</f>
        <v>14202.848310000003</v>
      </c>
      <c r="Y186" s="7">
        <f>X186/S186*100</f>
        <v>111.4</v>
      </c>
      <c r="Z186" s="7">
        <f>U186/P186*100</f>
        <v>111.4</v>
      </c>
    </row>
    <row r="187" spans="1:26" s="1" customFormat="1" ht="18" customHeight="1">
      <c r="A187" s="6">
        <v>5</v>
      </c>
      <c r="B187" s="4" t="s">
        <v>18</v>
      </c>
      <c r="C187" s="14" t="s">
        <v>45</v>
      </c>
      <c r="D187" s="5" t="s">
        <v>12</v>
      </c>
      <c r="E187" s="20">
        <v>159</v>
      </c>
      <c r="F187" s="5">
        <v>2.9</v>
      </c>
      <c r="G187" s="22">
        <v>55</v>
      </c>
      <c r="H187" s="7">
        <f>F187*G187</f>
        <v>159.5</v>
      </c>
      <c r="I187" s="5">
        <f t="shared" si="92"/>
        <v>25360.5</v>
      </c>
      <c r="J187" s="5">
        <v>3.02</v>
      </c>
      <c r="K187" s="22">
        <v>55</v>
      </c>
      <c r="L187" s="7">
        <f>J187*K187</f>
        <v>166.1</v>
      </c>
      <c r="M187" s="5">
        <f t="shared" si="93"/>
        <v>26409.899999999998</v>
      </c>
      <c r="N187" s="7">
        <f t="shared" si="91"/>
        <v>104.13793103448275</v>
      </c>
      <c r="O187" s="51">
        <f t="shared" si="94"/>
        <v>104.13793103448276</v>
      </c>
      <c r="P187" s="43">
        <v>3.24</v>
      </c>
      <c r="Q187" s="22">
        <v>55</v>
      </c>
      <c r="R187" s="7">
        <f t="shared" si="95"/>
        <v>178.20000000000002</v>
      </c>
      <c r="S187" s="5">
        <f t="shared" si="96"/>
        <v>28333.800000000003</v>
      </c>
      <c r="T187" s="7">
        <f t="shared" si="97"/>
        <v>107.28476821192055</v>
      </c>
      <c r="U187" s="43">
        <v>3.28</v>
      </c>
      <c r="V187" s="22">
        <v>55</v>
      </c>
      <c r="W187" s="7">
        <f>U187*V187</f>
        <v>180.39999999999998</v>
      </c>
      <c r="X187" s="5">
        <f>W187*E187</f>
        <v>28683.599999999995</v>
      </c>
      <c r="Y187" s="7">
        <f>X187/S187*100</f>
        <v>101.23456790123453</v>
      </c>
      <c r="Z187" s="7">
        <f>U187/P187*100</f>
        <v>101.23456790123456</v>
      </c>
    </row>
    <row r="188" spans="1:26" s="1" customFormat="1" ht="18" customHeight="1">
      <c r="A188" s="6">
        <v>6</v>
      </c>
      <c r="B188" s="4" t="s">
        <v>36</v>
      </c>
      <c r="C188" s="13" t="s">
        <v>43</v>
      </c>
      <c r="D188" s="5" t="s">
        <v>10</v>
      </c>
      <c r="E188" s="19">
        <v>659</v>
      </c>
      <c r="F188" s="5">
        <v>15.63</v>
      </c>
      <c r="G188" s="23">
        <v>1.6E-2</v>
      </c>
      <c r="H188" s="7">
        <f>F188*G188</f>
        <v>0.25008000000000002</v>
      </c>
      <c r="I188" s="5">
        <f t="shared" si="92"/>
        <v>164.80272000000002</v>
      </c>
      <c r="J188" s="5">
        <v>16.43</v>
      </c>
      <c r="K188" s="23">
        <v>1.6E-2</v>
      </c>
      <c r="L188" s="7">
        <f>J188*K188</f>
        <v>0.26288</v>
      </c>
      <c r="M188" s="5">
        <f t="shared" si="93"/>
        <v>173.23792</v>
      </c>
      <c r="N188" s="7">
        <f t="shared" si="91"/>
        <v>105.11836212412027</v>
      </c>
      <c r="O188" s="51">
        <f t="shared" si="94"/>
        <v>105.11836212412027</v>
      </c>
      <c r="P188" s="43"/>
      <c r="Q188" s="23">
        <v>1.6E-2</v>
      </c>
      <c r="R188" s="7">
        <f t="shared" si="95"/>
        <v>0</v>
      </c>
      <c r="S188" s="5">
        <f t="shared" si="96"/>
        <v>0</v>
      </c>
      <c r="T188" s="7">
        <f t="shared" si="97"/>
        <v>0</v>
      </c>
      <c r="U188" s="43"/>
      <c r="V188" s="23"/>
      <c r="W188" s="7"/>
      <c r="X188" s="5"/>
      <c r="Y188" s="7"/>
      <c r="Z188" s="7"/>
    </row>
    <row r="189" spans="1:26" s="1" customFormat="1" ht="18" customHeight="1">
      <c r="A189" s="6">
        <v>7</v>
      </c>
      <c r="B189" s="4" t="s">
        <v>37</v>
      </c>
      <c r="C189" s="14" t="s">
        <v>45</v>
      </c>
      <c r="D189" s="5" t="s">
        <v>10</v>
      </c>
      <c r="E189" s="19">
        <v>659</v>
      </c>
      <c r="F189" s="5">
        <v>2.9</v>
      </c>
      <c r="G189" s="22">
        <v>2</v>
      </c>
      <c r="H189" s="7">
        <f>F189*G189</f>
        <v>5.8</v>
      </c>
      <c r="I189" s="5">
        <f t="shared" si="92"/>
        <v>3822.2</v>
      </c>
      <c r="J189" s="5">
        <v>3.02</v>
      </c>
      <c r="K189" s="22">
        <v>2</v>
      </c>
      <c r="L189" s="7">
        <f>J189*K189</f>
        <v>6.04</v>
      </c>
      <c r="M189" s="5">
        <f t="shared" si="93"/>
        <v>3980.36</v>
      </c>
      <c r="N189" s="65">
        <f t="shared" si="91"/>
        <v>104.13793103448276</v>
      </c>
      <c r="O189" s="51">
        <f t="shared" si="94"/>
        <v>104.13793103448276</v>
      </c>
      <c r="P189" s="43"/>
      <c r="Q189" s="22">
        <v>2</v>
      </c>
      <c r="R189" s="7">
        <f t="shared" si="95"/>
        <v>0</v>
      </c>
      <c r="S189" s="5">
        <f t="shared" si="96"/>
        <v>0</v>
      </c>
      <c r="T189" s="7">
        <f t="shared" si="97"/>
        <v>0</v>
      </c>
      <c r="U189" s="43"/>
      <c r="V189" s="22"/>
      <c r="W189" s="7"/>
      <c r="X189" s="5"/>
      <c r="Y189" s="7"/>
      <c r="Z189" s="7"/>
    </row>
    <row r="190" spans="1:26" s="1" customFormat="1" ht="18" customHeight="1">
      <c r="A190" s="6">
        <v>8</v>
      </c>
      <c r="B190" s="4" t="s">
        <v>19</v>
      </c>
      <c r="C190" s="4"/>
      <c r="D190" s="8" t="s">
        <v>13</v>
      </c>
      <c r="E190" s="86" t="s">
        <v>13</v>
      </c>
      <c r="F190" s="8" t="s">
        <v>13</v>
      </c>
      <c r="G190" s="24" t="s">
        <v>13</v>
      </c>
      <c r="H190" s="8" t="s">
        <v>13</v>
      </c>
      <c r="I190" s="10">
        <f>SUM(I183:I189)</f>
        <v>223185.16140440005</v>
      </c>
      <c r="J190" s="8" t="s">
        <v>13</v>
      </c>
      <c r="K190" s="24" t="s">
        <v>13</v>
      </c>
      <c r="L190" s="8" t="s">
        <v>13</v>
      </c>
      <c r="M190" s="33">
        <f>SUM(M183:M189)</f>
        <v>234326.83024559999</v>
      </c>
      <c r="N190" s="39">
        <f t="shared" si="91"/>
        <v>104.99211899711011</v>
      </c>
      <c r="O190" s="84" t="s">
        <v>13</v>
      </c>
      <c r="P190" s="45" t="s">
        <v>13</v>
      </c>
      <c r="Q190" s="24" t="s">
        <v>13</v>
      </c>
      <c r="R190" s="8" t="s">
        <v>13</v>
      </c>
      <c r="S190" s="10">
        <f>SUM(S183:S189)</f>
        <v>250607.95126200002</v>
      </c>
      <c r="T190" s="39">
        <f t="shared" si="97"/>
        <v>106.94803962454304</v>
      </c>
      <c r="U190" s="45" t="s">
        <v>13</v>
      </c>
      <c r="V190" s="24" t="s">
        <v>13</v>
      </c>
      <c r="W190" s="8" t="s">
        <v>13</v>
      </c>
      <c r="X190" s="33">
        <f>SUM(X183:X189)</f>
        <v>270450.46496820002</v>
      </c>
      <c r="Y190" s="40">
        <f>X190/S190*100</f>
        <v>107.91775105549443</v>
      </c>
      <c r="Z190" s="7" t="s">
        <v>13</v>
      </c>
    </row>
    <row r="191" spans="1:26" s="1" customFormat="1" ht="18" customHeight="1">
      <c r="A191" s="57"/>
      <c r="B191" s="58"/>
      <c r="C191" s="58"/>
      <c r="D191" s="59"/>
      <c r="E191" s="162"/>
      <c r="F191" s="59"/>
      <c r="G191" s="167"/>
      <c r="H191" s="59"/>
      <c r="I191" s="61"/>
      <c r="J191" s="59"/>
      <c r="K191" s="167"/>
      <c r="L191" s="59"/>
      <c r="M191" s="61"/>
      <c r="N191" s="64"/>
      <c r="O191" s="168"/>
      <c r="P191" s="59"/>
      <c r="Q191" s="167"/>
      <c r="R191" s="59"/>
      <c r="S191" s="61"/>
      <c r="T191" s="64"/>
      <c r="U191" s="59"/>
      <c r="V191" s="167"/>
      <c r="W191" s="59"/>
      <c r="X191" s="61"/>
      <c r="Y191" s="64"/>
      <c r="Z191" s="62"/>
    </row>
    <row r="192" spans="1:26" s="1" customFormat="1" ht="18" customHeight="1">
      <c r="A192" s="57"/>
      <c r="B192" s="58"/>
      <c r="C192" s="58"/>
      <c r="D192" s="59"/>
      <c r="E192" s="162"/>
      <c r="F192" s="59"/>
      <c r="G192" s="167"/>
      <c r="H192" s="59"/>
      <c r="I192" s="61"/>
      <c r="J192" s="59"/>
      <c r="K192" s="167"/>
      <c r="L192" s="59"/>
      <c r="M192" s="61"/>
      <c r="N192" s="64"/>
      <c r="O192" s="168"/>
      <c r="P192" s="59"/>
      <c r="Q192" s="167"/>
      <c r="R192" s="59"/>
      <c r="S192" s="61"/>
      <c r="T192" s="64"/>
      <c r="U192" s="59"/>
      <c r="V192" s="167"/>
      <c r="W192" s="59"/>
      <c r="X192" s="61"/>
      <c r="Y192" s="64"/>
      <c r="Z192" s="62"/>
    </row>
    <row r="193" spans="1:26" s="1" customFormat="1" ht="22.5" customHeight="1">
      <c r="A193" s="57"/>
      <c r="B193" s="178" t="s">
        <v>107</v>
      </c>
      <c r="C193" s="58"/>
      <c r="D193" s="59"/>
      <c r="E193" s="162"/>
      <c r="F193" s="59"/>
      <c r="G193" s="167"/>
      <c r="H193" s="59"/>
      <c r="I193" s="61"/>
      <c r="J193" s="59"/>
      <c r="K193" s="167"/>
      <c r="L193" s="59"/>
      <c r="M193" s="61"/>
      <c r="N193" s="64"/>
      <c r="O193" s="168"/>
      <c r="P193" s="59"/>
      <c r="Q193" s="167"/>
      <c r="R193" s="59"/>
      <c r="S193" s="61"/>
      <c r="T193" s="64"/>
      <c r="U193" s="59"/>
      <c r="V193" s="167"/>
      <c r="W193" s="59"/>
      <c r="X193" s="61"/>
      <c r="Y193" s="64"/>
      <c r="Z193" s="62"/>
    </row>
    <row r="194" spans="1:26" s="1" customFormat="1" ht="18" customHeight="1">
      <c r="A194" s="57"/>
      <c r="B194" s="58"/>
      <c r="C194" s="58"/>
      <c r="D194" s="59"/>
      <c r="E194" s="162"/>
      <c r="F194" s="59"/>
      <c r="G194" s="167"/>
      <c r="H194" s="59"/>
      <c r="I194" s="61"/>
      <c r="J194" s="59"/>
      <c r="K194" s="167"/>
      <c r="L194" s="59"/>
      <c r="M194" s="61"/>
      <c r="N194" s="64"/>
      <c r="O194" s="168"/>
      <c r="P194" s="59"/>
      <c r="Q194" s="167"/>
      <c r="R194" s="59"/>
      <c r="S194" s="61"/>
      <c r="T194" s="64"/>
      <c r="U194" s="59"/>
      <c r="V194" s="167"/>
      <c r="W194" s="59"/>
      <c r="X194" s="61"/>
      <c r="Y194" s="64"/>
      <c r="Z194" s="62"/>
    </row>
    <row r="195" spans="1:26" ht="18.75">
      <c r="A195" s="66" t="s">
        <v>104</v>
      </c>
      <c r="B195" s="67"/>
      <c r="C195" s="67"/>
      <c r="D195" s="67"/>
      <c r="E195" s="87"/>
      <c r="F195" s="67"/>
      <c r="G195" s="67"/>
      <c r="H195" s="68"/>
      <c r="I195" s="67"/>
      <c r="J195" s="67"/>
      <c r="K195" s="67"/>
      <c r="L195" s="68"/>
      <c r="M195" s="67"/>
      <c r="N195" s="67"/>
      <c r="O195" s="67"/>
      <c r="P195"/>
      <c r="Q195"/>
      <c r="R195" s="69"/>
      <c r="S195" s="70"/>
      <c r="T195"/>
      <c r="Y195" s="153"/>
    </row>
    <row r="196" spans="1:26" s="1" customFormat="1" ht="15.75" customHeight="1">
      <c r="A196" s="184" t="s">
        <v>0</v>
      </c>
      <c r="B196" s="181" t="s">
        <v>1</v>
      </c>
      <c r="C196" s="181" t="s">
        <v>40</v>
      </c>
      <c r="D196" s="209" t="s">
        <v>2</v>
      </c>
      <c r="E196" s="212" t="s">
        <v>3</v>
      </c>
      <c r="F196" s="189" t="s">
        <v>14</v>
      </c>
      <c r="G196" s="190"/>
      <c r="H196" s="190"/>
      <c r="I196" s="191"/>
      <c r="J196" s="199" t="s">
        <v>4</v>
      </c>
      <c r="K196" s="200"/>
      <c r="L196" s="200"/>
      <c r="M196" s="201"/>
      <c r="N196" s="196" t="s">
        <v>8</v>
      </c>
      <c r="O196" s="181" t="s">
        <v>29</v>
      </c>
      <c r="P196" s="199" t="s">
        <v>61</v>
      </c>
      <c r="Q196" s="200"/>
      <c r="R196" s="200"/>
      <c r="S196" s="201"/>
      <c r="T196" s="196" t="s">
        <v>63</v>
      </c>
      <c r="U196" s="199" t="s">
        <v>65</v>
      </c>
      <c r="V196" s="200"/>
      <c r="W196" s="200"/>
      <c r="X196" s="201"/>
      <c r="Y196" s="196" t="s">
        <v>68</v>
      </c>
      <c r="Z196" s="196" t="s">
        <v>69</v>
      </c>
    </row>
    <row r="197" spans="1:26" s="1" customFormat="1" ht="15.75" customHeight="1">
      <c r="A197" s="185"/>
      <c r="B197" s="187"/>
      <c r="C197" s="182"/>
      <c r="D197" s="210"/>
      <c r="E197" s="213"/>
      <c r="F197" s="192" t="s">
        <v>34</v>
      </c>
      <c r="G197" s="193"/>
      <c r="H197" s="193"/>
      <c r="I197" s="194"/>
      <c r="J197" s="202" t="s">
        <v>15</v>
      </c>
      <c r="K197" s="203"/>
      <c r="L197" s="203"/>
      <c r="M197" s="204"/>
      <c r="N197" s="197"/>
      <c r="O197" s="215"/>
      <c r="P197" s="202" t="s">
        <v>62</v>
      </c>
      <c r="Q197" s="203"/>
      <c r="R197" s="203"/>
      <c r="S197" s="204"/>
      <c r="T197" s="197"/>
      <c r="U197" s="202" t="s">
        <v>66</v>
      </c>
      <c r="V197" s="203"/>
      <c r="W197" s="203"/>
      <c r="X197" s="204"/>
      <c r="Y197" s="197"/>
      <c r="Z197" s="197"/>
    </row>
    <row r="198" spans="1:26" s="1" customFormat="1" ht="31.5" customHeight="1">
      <c r="A198" s="186"/>
      <c r="B198" s="188"/>
      <c r="C198" s="183"/>
      <c r="D198" s="211"/>
      <c r="E198" s="214"/>
      <c r="F198" s="3" t="s">
        <v>5</v>
      </c>
      <c r="G198" s="21" t="s">
        <v>41</v>
      </c>
      <c r="H198" s="26" t="s">
        <v>6</v>
      </c>
      <c r="I198" s="3" t="s">
        <v>7</v>
      </c>
      <c r="J198" s="3" t="s">
        <v>5</v>
      </c>
      <c r="K198" s="3" t="s">
        <v>41</v>
      </c>
      <c r="L198" s="26" t="s">
        <v>6</v>
      </c>
      <c r="M198" s="3" t="s">
        <v>7</v>
      </c>
      <c r="N198" s="198"/>
      <c r="O198" s="216"/>
      <c r="P198" s="16" t="s">
        <v>5</v>
      </c>
      <c r="Q198" s="3" t="s">
        <v>41</v>
      </c>
      <c r="R198" s="28" t="s">
        <v>6</v>
      </c>
      <c r="S198" s="16" t="s">
        <v>7</v>
      </c>
      <c r="T198" s="198"/>
      <c r="U198" s="16" t="s">
        <v>5</v>
      </c>
      <c r="V198" s="3" t="s">
        <v>41</v>
      </c>
      <c r="W198" s="28" t="s">
        <v>6</v>
      </c>
      <c r="X198" s="16" t="s">
        <v>7</v>
      </c>
      <c r="Y198" s="198"/>
      <c r="Z198" s="198"/>
    </row>
    <row r="199" spans="1:26" s="1" customFormat="1" ht="41.25" customHeight="1">
      <c r="A199" s="6">
        <v>1</v>
      </c>
      <c r="B199" s="4" t="s">
        <v>9</v>
      </c>
      <c r="C199" s="179" t="s">
        <v>77</v>
      </c>
      <c r="D199" s="5" t="s">
        <v>10</v>
      </c>
      <c r="E199" s="19">
        <v>770.8</v>
      </c>
      <c r="F199" s="5">
        <v>1430.47</v>
      </c>
      <c r="G199" s="30">
        <v>2.1600000000000001E-2</v>
      </c>
      <c r="H199" s="7">
        <f>F199*G199</f>
        <v>30.898152000000003</v>
      </c>
      <c r="I199" s="5">
        <f>H199*E199</f>
        <v>23816.2955616</v>
      </c>
      <c r="J199" s="15">
        <v>1506.28</v>
      </c>
      <c r="K199" s="30">
        <v>2.1600000000000001E-2</v>
      </c>
      <c r="L199" s="7">
        <f>J199*K199</f>
        <v>32.535648000000002</v>
      </c>
      <c r="M199" s="5">
        <f>L199*E199</f>
        <v>25078.4774784</v>
      </c>
      <c r="N199" s="7">
        <f t="shared" ref="N199:N206" si="98">M199/I199*100</f>
        <v>105.29965675617106</v>
      </c>
      <c r="O199" s="51">
        <f>J199/F199*100</f>
        <v>105.29965675617103</v>
      </c>
      <c r="P199" s="15">
        <v>1641.85</v>
      </c>
      <c r="Q199" s="30">
        <v>2.1600000000000001E-2</v>
      </c>
      <c r="R199" s="7">
        <f>P199*Q199</f>
        <v>35.46396</v>
      </c>
      <c r="S199" s="5">
        <f>R199*E199</f>
        <v>27335.620368</v>
      </c>
      <c r="T199" s="7">
        <f>S199/M199*100</f>
        <v>109.00031866585229</v>
      </c>
      <c r="U199" s="34">
        <f>P199*1.1</f>
        <v>1806.0350000000001</v>
      </c>
      <c r="V199" s="30">
        <v>2.1600000000000001E-2</v>
      </c>
      <c r="W199" s="7">
        <f>U199*V199</f>
        <v>39.010356000000002</v>
      </c>
      <c r="X199" s="5">
        <f>W199*E199</f>
        <v>30069.182404799998</v>
      </c>
      <c r="Y199" s="7">
        <f>X199/S199*100</f>
        <v>109.99999999999999</v>
      </c>
      <c r="Z199" s="7">
        <f>U199/P199*100</f>
        <v>110.00000000000001</v>
      </c>
    </row>
    <row r="200" spans="1:26" s="1" customFormat="1" ht="27" customHeight="1">
      <c r="A200" s="6">
        <v>2</v>
      </c>
      <c r="B200" s="4" t="s">
        <v>11</v>
      </c>
      <c r="C200" s="55" t="s">
        <v>44</v>
      </c>
      <c r="D200" s="5" t="s">
        <v>12</v>
      </c>
      <c r="E200" s="20">
        <v>35</v>
      </c>
      <c r="F200" s="5">
        <v>5863.02</v>
      </c>
      <c r="G200" s="22">
        <v>30</v>
      </c>
      <c r="H200" s="7">
        <f>F200*G200/1000</f>
        <v>175.89060000000001</v>
      </c>
      <c r="I200" s="5">
        <f t="shared" ref="I200:I205" si="99">H200*E200</f>
        <v>6156.1710000000003</v>
      </c>
      <c r="J200" s="7">
        <v>6109.27</v>
      </c>
      <c r="K200" s="22">
        <v>30</v>
      </c>
      <c r="L200" s="7">
        <f>J200*K200/1000</f>
        <v>183.27809999999999</v>
      </c>
      <c r="M200" s="5">
        <f t="shared" ref="M200:M205" si="100">L200*E200</f>
        <v>6414.7335000000003</v>
      </c>
      <c r="N200" s="7">
        <f t="shared" si="98"/>
        <v>104.20005389713833</v>
      </c>
      <c r="O200" s="51">
        <f t="shared" ref="O200:O205" si="101">J200/F200*100</f>
        <v>104.20005389713833</v>
      </c>
      <c r="P200" s="44">
        <v>6.57</v>
      </c>
      <c r="Q200" s="22">
        <v>30</v>
      </c>
      <c r="R200" s="7">
        <f t="shared" ref="R200:R205" si="102">P200*Q200</f>
        <v>197.10000000000002</v>
      </c>
      <c r="S200" s="5">
        <f t="shared" ref="S200:S205" si="103">R200*E200</f>
        <v>6898.5000000000009</v>
      </c>
      <c r="T200" s="7">
        <f t="shared" ref="T200:T206" si="104">S200/M200*100</f>
        <v>107.54149022714662</v>
      </c>
      <c r="U200" s="44">
        <v>6.57</v>
      </c>
      <c r="V200" s="22">
        <v>30</v>
      </c>
      <c r="W200" s="7">
        <f>U200*V200</f>
        <v>197.10000000000002</v>
      </c>
      <c r="X200" s="5">
        <f>W200*E200</f>
        <v>6898.5000000000009</v>
      </c>
      <c r="Y200" s="7">
        <f>X200/S200*100</f>
        <v>100</v>
      </c>
      <c r="Z200" s="7">
        <f>U200/P200*100</f>
        <v>100</v>
      </c>
    </row>
    <row r="201" spans="1:26" s="1" customFormat="1" ht="18.75" customHeight="1">
      <c r="A201" s="6">
        <v>3</v>
      </c>
      <c r="B201" s="4" t="s">
        <v>21</v>
      </c>
      <c r="C201" s="13" t="s">
        <v>43</v>
      </c>
      <c r="D201" s="5" t="s">
        <v>12</v>
      </c>
      <c r="E201" s="20">
        <v>35</v>
      </c>
      <c r="F201" s="5">
        <v>15.63</v>
      </c>
      <c r="G201" s="31">
        <v>5.53</v>
      </c>
      <c r="H201" s="7">
        <f>F201*G201</f>
        <v>86.433900000000008</v>
      </c>
      <c r="I201" s="5">
        <f t="shared" si="99"/>
        <v>3025.1865000000003</v>
      </c>
      <c r="J201" s="5">
        <v>16.43</v>
      </c>
      <c r="K201" s="22">
        <v>5.53</v>
      </c>
      <c r="L201" s="7">
        <f>J201*K201</f>
        <v>90.857900000000001</v>
      </c>
      <c r="M201" s="5">
        <f t="shared" si="100"/>
        <v>3180.0264999999999</v>
      </c>
      <c r="N201" s="7">
        <f t="shared" si="98"/>
        <v>105.11836212412027</v>
      </c>
      <c r="O201" s="51">
        <f t="shared" si="101"/>
        <v>105.11836212412027</v>
      </c>
      <c r="P201" s="43">
        <v>18.29</v>
      </c>
      <c r="Q201" s="22">
        <v>5.53</v>
      </c>
      <c r="R201" s="7">
        <f t="shared" si="102"/>
        <v>101.1437</v>
      </c>
      <c r="S201" s="5">
        <f t="shared" si="103"/>
        <v>3540.0294999999996</v>
      </c>
      <c r="T201" s="7">
        <f t="shared" si="104"/>
        <v>111.32075471698113</v>
      </c>
      <c r="U201" s="10">
        <v>20.37</v>
      </c>
      <c r="V201" s="22">
        <v>5.53</v>
      </c>
      <c r="W201" s="7">
        <f>U201*V201</f>
        <v>112.6461</v>
      </c>
      <c r="X201" s="5">
        <f>W201*E201</f>
        <v>3942.6134999999999</v>
      </c>
      <c r="Y201" s="7">
        <f>X201/S201*100</f>
        <v>111.37233460907601</v>
      </c>
      <c r="Z201" s="7">
        <f>U201/P201*100</f>
        <v>111.37233460907601</v>
      </c>
    </row>
    <row r="202" spans="1:26" s="1" customFormat="1" ht="18.75" customHeight="1">
      <c r="A202" s="6">
        <v>4</v>
      </c>
      <c r="B202" s="4" t="s">
        <v>16</v>
      </c>
      <c r="C202" s="13" t="s">
        <v>43</v>
      </c>
      <c r="D202" s="5" t="s">
        <v>12</v>
      </c>
      <c r="E202" s="20">
        <v>35</v>
      </c>
      <c r="F202" s="5">
        <v>12.39</v>
      </c>
      <c r="G202" s="22">
        <v>5.53</v>
      </c>
      <c r="H202" s="7">
        <f>F202*G202</f>
        <v>68.5167</v>
      </c>
      <c r="I202" s="5">
        <f t="shared" si="99"/>
        <v>2398.0844999999999</v>
      </c>
      <c r="J202" s="5">
        <v>13.03</v>
      </c>
      <c r="K202" s="22">
        <v>5.53</v>
      </c>
      <c r="L202" s="7">
        <f>J202*K202</f>
        <v>72.055899999999994</v>
      </c>
      <c r="M202" s="5">
        <f t="shared" si="100"/>
        <v>2521.9564999999998</v>
      </c>
      <c r="N202" s="7">
        <f t="shared" si="98"/>
        <v>105.16545601291362</v>
      </c>
      <c r="O202" s="51">
        <f t="shared" si="101"/>
        <v>105.16545601291362</v>
      </c>
      <c r="P202" s="43">
        <v>14.5</v>
      </c>
      <c r="Q202" s="22">
        <v>5.53</v>
      </c>
      <c r="R202" s="7">
        <f t="shared" si="102"/>
        <v>80.185000000000002</v>
      </c>
      <c r="S202" s="5">
        <f t="shared" si="103"/>
        <v>2806.4749999999999</v>
      </c>
      <c r="T202" s="7">
        <f t="shared" si="104"/>
        <v>111.28165771297007</v>
      </c>
      <c r="U202" s="10">
        <f>P202*1.114</f>
        <v>16.153000000000002</v>
      </c>
      <c r="V202" s="22">
        <v>5.53</v>
      </c>
      <c r="W202" s="7">
        <f>U202*V202</f>
        <v>89.326090000000022</v>
      </c>
      <c r="X202" s="5">
        <f>W202*E202</f>
        <v>3126.4131500000008</v>
      </c>
      <c r="Y202" s="7">
        <f>X202/S202*100</f>
        <v>111.40000000000003</v>
      </c>
      <c r="Z202" s="7">
        <f>U202/P202*100</f>
        <v>111.4</v>
      </c>
    </row>
    <row r="203" spans="1:26" s="1" customFormat="1" ht="18.75" customHeight="1">
      <c r="A203" s="6">
        <v>5</v>
      </c>
      <c r="B203" s="4" t="s">
        <v>18</v>
      </c>
      <c r="C203" s="14" t="s">
        <v>45</v>
      </c>
      <c r="D203" s="5" t="s">
        <v>12</v>
      </c>
      <c r="E203" s="20">
        <v>35</v>
      </c>
      <c r="F203" s="5">
        <v>2.9</v>
      </c>
      <c r="G203" s="22">
        <v>55</v>
      </c>
      <c r="H203" s="7">
        <f>F203*G203</f>
        <v>159.5</v>
      </c>
      <c r="I203" s="5">
        <f t="shared" si="99"/>
        <v>5582.5</v>
      </c>
      <c r="J203" s="5">
        <v>3.02</v>
      </c>
      <c r="K203" s="22">
        <v>55</v>
      </c>
      <c r="L203" s="7">
        <f>J203*K203</f>
        <v>166.1</v>
      </c>
      <c r="M203" s="5">
        <f t="shared" si="100"/>
        <v>5813.5</v>
      </c>
      <c r="N203" s="7">
        <f t="shared" si="98"/>
        <v>104.13793103448276</v>
      </c>
      <c r="O203" s="51">
        <f t="shared" si="101"/>
        <v>104.13793103448276</v>
      </c>
      <c r="P203" s="43">
        <v>3.24</v>
      </c>
      <c r="Q203" s="22">
        <v>55</v>
      </c>
      <c r="R203" s="7">
        <f t="shared" si="102"/>
        <v>178.20000000000002</v>
      </c>
      <c r="S203" s="5">
        <f t="shared" si="103"/>
        <v>6237.0000000000009</v>
      </c>
      <c r="T203" s="7">
        <f t="shared" si="104"/>
        <v>107.28476821192055</v>
      </c>
      <c r="U203" s="43">
        <v>3.28</v>
      </c>
      <c r="V203" s="22">
        <v>55</v>
      </c>
      <c r="W203" s="7">
        <f>U203*V203</f>
        <v>180.39999999999998</v>
      </c>
      <c r="X203" s="5">
        <f>W203*E203</f>
        <v>6313.9999999999991</v>
      </c>
      <c r="Y203" s="7">
        <f>X203/S203*100</f>
        <v>101.23456790123453</v>
      </c>
      <c r="Z203" s="7">
        <f>U203/P203*100</f>
        <v>101.23456790123456</v>
      </c>
    </row>
    <row r="204" spans="1:26" s="1" customFormat="1" ht="18.75" customHeight="1">
      <c r="A204" s="6">
        <v>6</v>
      </c>
      <c r="B204" s="4" t="s">
        <v>36</v>
      </c>
      <c r="C204" s="13" t="s">
        <v>43</v>
      </c>
      <c r="D204" s="5" t="s">
        <v>10</v>
      </c>
      <c r="E204" s="19">
        <v>94</v>
      </c>
      <c r="F204" s="5">
        <v>15.63</v>
      </c>
      <c r="G204" s="23">
        <v>1.6E-2</v>
      </c>
      <c r="H204" s="7">
        <f>F204*G204</f>
        <v>0.25008000000000002</v>
      </c>
      <c r="I204" s="5">
        <f t="shared" si="99"/>
        <v>23.507520000000003</v>
      </c>
      <c r="J204" s="5">
        <v>16.43</v>
      </c>
      <c r="K204" s="23">
        <v>1.6E-2</v>
      </c>
      <c r="L204" s="7">
        <f>J204*K204</f>
        <v>0.26288</v>
      </c>
      <c r="M204" s="5">
        <f t="shared" si="100"/>
        <v>24.710720000000002</v>
      </c>
      <c r="N204" s="7">
        <f t="shared" si="98"/>
        <v>105.11836212412027</v>
      </c>
      <c r="O204" s="51">
        <f t="shared" si="101"/>
        <v>105.11836212412027</v>
      </c>
      <c r="P204" s="43"/>
      <c r="Q204" s="23">
        <v>1.6E-2</v>
      </c>
      <c r="R204" s="7">
        <f t="shared" si="102"/>
        <v>0</v>
      </c>
      <c r="S204" s="5">
        <f t="shared" si="103"/>
        <v>0</v>
      </c>
      <c r="T204" s="7">
        <f t="shared" si="104"/>
        <v>0</v>
      </c>
      <c r="U204" s="43"/>
      <c r="V204" s="23"/>
      <c r="W204" s="7"/>
      <c r="X204" s="5"/>
      <c r="Y204" s="7"/>
      <c r="Z204" s="7"/>
    </row>
    <row r="205" spans="1:26" s="1" customFormat="1" ht="18.75" customHeight="1">
      <c r="A205" s="6">
        <v>7</v>
      </c>
      <c r="B205" s="4" t="s">
        <v>37</v>
      </c>
      <c r="C205" s="14" t="s">
        <v>45</v>
      </c>
      <c r="D205" s="5" t="s">
        <v>10</v>
      </c>
      <c r="E205" s="19">
        <v>94</v>
      </c>
      <c r="F205" s="5">
        <v>2.9</v>
      </c>
      <c r="G205" s="22">
        <v>2</v>
      </c>
      <c r="H205" s="7">
        <f>F205*G205</f>
        <v>5.8</v>
      </c>
      <c r="I205" s="5">
        <f t="shared" si="99"/>
        <v>545.19999999999993</v>
      </c>
      <c r="J205" s="5">
        <v>3.02</v>
      </c>
      <c r="K205" s="22">
        <v>2</v>
      </c>
      <c r="L205" s="7">
        <f>J205*K205</f>
        <v>6.04</v>
      </c>
      <c r="M205" s="5">
        <f t="shared" si="100"/>
        <v>567.76</v>
      </c>
      <c r="N205" s="65">
        <f t="shared" si="98"/>
        <v>104.13793103448276</v>
      </c>
      <c r="O205" s="51">
        <f t="shared" si="101"/>
        <v>104.13793103448276</v>
      </c>
      <c r="P205" s="43"/>
      <c r="Q205" s="22">
        <v>2</v>
      </c>
      <c r="R205" s="7">
        <f t="shared" si="102"/>
        <v>0</v>
      </c>
      <c r="S205" s="5">
        <f t="shared" si="103"/>
        <v>0</v>
      </c>
      <c r="T205" s="7">
        <f t="shared" si="104"/>
        <v>0</v>
      </c>
      <c r="U205" s="43"/>
      <c r="V205" s="22"/>
      <c r="W205" s="7"/>
      <c r="X205" s="5"/>
      <c r="Y205" s="7"/>
      <c r="Z205" s="7"/>
    </row>
    <row r="206" spans="1:26" s="1" customFormat="1" ht="18.75" customHeight="1">
      <c r="A206" s="6">
        <v>8</v>
      </c>
      <c r="B206" s="4" t="s">
        <v>19</v>
      </c>
      <c r="C206" s="4"/>
      <c r="D206" s="8" t="s">
        <v>13</v>
      </c>
      <c r="E206" s="86" t="s">
        <v>13</v>
      </c>
      <c r="F206" s="8" t="s">
        <v>13</v>
      </c>
      <c r="G206" s="24" t="s">
        <v>13</v>
      </c>
      <c r="H206" s="8" t="s">
        <v>13</v>
      </c>
      <c r="I206" s="10">
        <f>SUM(I199:I205)</f>
        <v>41546.945081599995</v>
      </c>
      <c r="J206" s="8" t="s">
        <v>13</v>
      </c>
      <c r="K206" s="24" t="s">
        <v>13</v>
      </c>
      <c r="L206" s="8" t="s">
        <v>13</v>
      </c>
      <c r="M206" s="33">
        <f>SUM(M199:M205)</f>
        <v>43601.164698400004</v>
      </c>
      <c r="N206" s="39">
        <f t="shared" si="98"/>
        <v>104.94433372361176</v>
      </c>
      <c r="O206" s="84" t="s">
        <v>13</v>
      </c>
      <c r="P206" s="45" t="s">
        <v>13</v>
      </c>
      <c r="Q206" s="24" t="s">
        <v>13</v>
      </c>
      <c r="R206" s="8" t="s">
        <v>13</v>
      </c>
      <c r="S206" s="10">
        <f>SUM(S199:S205)</f>
        <v>46817.624867999999</v>
      </c>
      <c r="T206" s="39">
        <f t="shared" si="104"/>
        <v>107.37700515995168</v>
      </c>
      <c r="U206" s="45" t="s">
        <v>13</v>
      </c>
      <c r="V206" s="24" t="s">
        <v>13</v>
      </c>
      <c r="W206" s="8" t="s">
        <v>13</v>
      </c>
      <c r="X206" s="33">
        <f>SUM(X199:X205)</f>
        <v>50350.709054799998</v>
      </c>
      <c r="Y206" s="39">
        <f>X206/S206*100</f>
        <v>107.54648318183879</v>
      </c>
      <c r="Z206" s="7" t="s">
        <v>13</v>
      </c>
    </row>
    <row r="207" spans="1:26" s="118" customFormat="1" ht="18.75">
      <c r="A207" s="195" t="s">
        <v>70</v>
      </c>
      <c r="B207" s="195"/>
      <c r="C207" s="195"/>
      <c r="D207" s="195"/>
      <c r="E207" s="195"/>
      <c r="F207" s="195"/>
      <c r="G207" s="195"/>
      <c r="H207" s="195"/>
      <c r="I207" s="195"/>
      <c r="J207" s="195"/>
      <c r="K207" s="195"/>
      <c r="L207" s="195"/>
      <c r="M207" s="195"/>
      <c r="N207" s="195"/>
      <c r="O207" s="195"/>
      <c r="P207" s="195"/>
      <c r="Q207" s="195"/>
      <c r="R207" s="195"/>
      <c r="S207" s="195"/>
      <c r="T207" s="195"/>
      <c r="U207" s="195"/>
      <c r="V207" s="195"/>
      <c r="W207" s="195"/>
      <c r="X207" s="195"/>
      <c r="Y207" s="195"/>
      <c r="Z207" s="119"/>
    </row>
    <row r="208" spans="1:26" s="118" customFormat="1" ht="18.75">
      <c r="A208" s="195" t="s">
        <v>22</v>
      </c>
      <c r="B208" s="195"/>
      <c r="C208" s="195"/>
      <c r="D208" s="195"/>
      <c r="E208" s="195"/>
      <c r="F208" s="195"/>
      <c r="G208" s="195"/>
      <c r="H208" s="195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5"/>
      <c r="U208" s="195"/>
      <c r="V208" s="195"/>
      <c r="W208" s="195"/>
      <c r="X208" s="195"/>
      <c r="Y208" s="195"/>
      <c r="Z208" s="119"/>
    </row>
    <row r="209" spans="1:26" ht="18.75">
      <c r="A209" s="66" t="s">
        <v>87</v>
      </c>
      <c r="B209" s="67"/>
      <c r="C209" s="67"/>
      <c r="D209" s="67"/>
      <c r="E209" s="87"/>
      <c r="F209" s="67"/>
      <c r="G209" s="67"/>
      <c r="H209" s="68"/>
      <c r="I209" s="67"/>
      <c r="J209" s="67"/>
      <c r="K209" s="67"/>
      <c r="L209" s="68"/>
      <c r="M209" s="67"/>
      <c r="N209" s="67"/>
      <c r="O209" s="67"/>
      <c r="P209"/>
      <c r="Q209"/>
      <c r="R209" s="69"/>
      <c r="S209" s="70"/>
      <c r="T209"/>
      <c r="Y209" s="153"/>
    </row>
    <row r="210" spans="1:26" s="1" customFormat="1" ht="15.75" customHeight="1">
      <c r="A210" s="184" t="s">
        <v>0</v>
      </c>
      <c r="B210" s="181" t="s">
        <v>1</v>
      </c>
      <c r="C210" s="181" t="s">
        <v>40</v>
      </c>
      <c r="D210" s="209" t="s">
        <v>2</v>
      </c>
      <c r="E210" s="212" t="s">
        <v>3</v>
      </c>
      <c r="F210" s="189" t="s">
        <v>14</v>
      </c>
      <c r="G210" s="190"/>
      <c r="H210" s="190"/>
      <c r="I210" s="191"/>
      <c r="J210" s="199" t="s">
        <v>4</v>
      </c>
      <c r="K210" s="200"/>
      <c r="L210" s="200"/>
      <c r="M210" s="201"/>
      <c r="N210" s="196" t="s">
        <v>8</v>
      </c>
      <c r="O210" s="181" t="s">
        <v>29</v>
      </c>
      <c r="P210" s="199" t="s">
        <v>61</v>
      </c>
      <c r="Q210" s="200"/>
      <c r="R210" s="200"/>
      <c r="S210" s="201"/>
      <c r="T210" s="196" t="s">
        <v>63</v>
      </c>
      <c r="U210" s="199" t="s">
        <v>65</v>
      </c>
      <c r="V210" s="200"/>
      <c r="W210" s="200"/>
      <c r="X210" s="201"/>
      <c r="Y210" s="196" t="s">
        <v>68</v>
      </c>
      <c r="Z210" s="196" t="s">
        <v>69</v>
      </c>
    </row>
    <row r="211" spans="1:26" s="1" customFormat="1" ht="15.75" customHeight="1">
      <c r="A211" s="185"/>
      <c r="B211" s="187"/>
      <c r="C211" s="182"/>
      <c r="D211" s="210"/>
      <c r="E211" s="213"/>
      <c r="F211" s="192" t="s">
        <v>34</v>
      </c>
      <c r="G211" s="193"/>
      <c r="H211" s="193"/>
      <c r="I211" s="194"/>
      <c r="J211" s="202" t="s">
        <v>15</v>
      </c>
      <c r="K211" s="203"/>
      <c r="L211" s="203"/>
      <c r="M211" s="204"/>
      <c r="N211" s="197"/>
      <c r="O211" s="215"/>
      <c r="P211" s="202" t="s">
        <v>62</v>
      </c>
      <c r="Q211" s="203"/>
      <c r="R211" s="203"/>
      <c r="S211" s="204"/>
      <c r="T211" s="197"/>
      <c r="U211" s="202" t="s">
        <v>66</v>
      </c>
      <c r="V211" s="203"/>
      <c r="W211" s="203"/>
      <c r="X211" s="204"/>
      <c r="Y211" s="197"/>
      <c r="Z211" s="197"/>
    </row>
    <row r="212" spans="1:26" s="1" customFormat="1" ht="30.75" customHeight="1">
      <c r="A212" s="186"/>
      <c r="B212" s="188"/>
      <c r="C212" s="183"/>
      <c r="D212" s="211"/>
      <c r="E212" s="214"/>
      <c r="F212" s="3" t="s">
        <v>5</v>
      </c>
      <c r="G212" s="21" t="s">
        <v>41</v>
      </c>
      <c r="H212" s="26" t="s">
        <v>6</v>
      </c>
      <c r="I212" s="3" t="s">
        <v>7</v>
      </c>
      <c r="J212" s="3" t="s">
        <v>5</v>
      </c>
      <c r="K212" s="3" t="s">
        <v>41</v>
      </c>
      <c r="L212" s="26" t="s">
        <v>6</v>
      </c>
      <c r="M212" s="3" t="s">
        <v>7</v>
      </c>
      <c r="N212" s="198"/>
      <c r="O212" s="216"/>
      <c r="P212" s="16" t="s">
        <v>5</v>
      </c>
      <c r="Q212" s="3" t="s">
        <v>41</v>
      </c>
      <c r="R212" s="28" t="s">
        <v>6</v>
      </c>
      <c r="S212" s="16" t="s">
        <v>7</v>
      </c>
      <c r="T212" s="198"/>
      <c r="U212" s="16" t="s">
        <v>5</v>
      </c>
      <c r="V212" s="3" t="s">
        <v>41</v>
      </c>
      <c r="W212" s="28" t="s">
        <v>6</v>
      </c>
      <c r="X212" s="16" t="s">
        <v>7</v>
      </c>
      <c r="Y212" s="198"/>
      <c r="Z212" s="198"/>
    </row>
    <row r="213" spans="1:26" s="1" customFormat="1" ht="43.5" customHeight="1">
      <c r="A213" s="6">
        <v>1</v>
      </c>
      <c r="B213" s="4" t="s">
        <v>9</v>
      </c>
      <c r="C213" s="159" t="s">
        <v>46</v>
      </c>
      <c r="D213" s="5" t="s">
        <v>10</v>
      </c>
      <c r="E213" s="19">
        <v>115.5</v>
      </c>
      <c r="F213" s="5">
        <v>1283.72</v>
      </c>
      <c r="G213" s="30">
        <v>2.1600000000000001E-2</v>
      </c>
      <c r="H213" s="7">
        <f>F213*G213</f>
        <v>27.728352000000001</v>
      </c>
      <c r="I213" s="5">
        <f>H213*E213</f>
        <v>3202.624656</v>
      </c>
      <c r="J213" s="15">
        <v>1338.2</v>
      </c>
      <c r="K213" s="30">
        <v>2.1600000000000001E-2</v>
      </c>
      <c r="L213" s="7">
        <f>J213*K213</f>
        <v>28.905120000000004</v>
      </c>
      <c r="M213" s="5">
        <f>L213*E213</f>
        <v>3338.5413600000006</v>
      </c>
      <c r="N213" s="7">
        <f t="shared" ref="N213:N218" si="105">M213/I213*100</f>
        <v>104.24391611877981</v>
      </c>
      <c r="O213" s="51">
        <f>J213/F213*100</f>
        <v>104.24391611877979</v>
      </c>
      <c r="P213" s="15">
        <v>1431.87</v>
      </c>
      <c r="Q213" s="30">
        <v>2.1600000000000001E-2</v>
      </c>
      <c r="R213" s="7">
        <f>P213*Q213</f>
        <v>30.928391999999999</v>
      </c>
      <c r="S213" s="5">
        <f>R213*E213</f>
        <v>3572.229276</v>
      </c>
      <c r="T213" s="7">
        <f t="shared" ref="T213:T218" si="106">S213/M213*100</f>
        <v>106.99970109101777</v>
      </c>
      <c r="U213" s="34">
        <f>P213*1.06</f>
        <v>1517.7821999999999</v>
      </c>
      <c r="V213" s="30">
        <v>2.1600000000000001E-2</v>
      </c>
      <c r="W213" s="7">
        <f>U213*V213</f>
        <v>32.784095520000001</v>
      </c>
      <c r="X213" s="5">
        <f>W213*E213</f>
        <v>3786.56303256</v>
      </c>
      <c r="Y213" s="7">
        <f t="shared" ref="Y213:Y218" si="107">X213/S213*100</f>
        <v>106</v>
      </c>
      <c r="Z213" s="7">
        <f>U213/P213*100</f>
        <v>106</v>
      </c>
    </row>
    <row r="214" spans="1:26" s="1" customFormat="1" ht="17.25" customHeight="1">
      <c r="A214" s="6">
        <v>2</v>
      </c>
      <c r="B214" s="4" t="s">
        <v>11</v>
      </c>
      <c r="C214" s="55" t="s">
        <v>52</v>
      </c>
      <c r="D214" s="5" t="s">
        <v>12</v>
      </c>
      <c r="E214" s="20">
        <v>4</v>
      </c>
      <c r="F214" s="5">
        <v>5863.02</v>
      </c>
      <c r="G214" s="22">
        <v>30</v>
      </c>
      <c r="H214" s="7">
        <f>F214*G214/1000</f>
        <v>175.89060000000001</v>
      </c>
      <c r="I214" s="5">
        <f>H214*E214</f>
        <v>703.56240000000003</v>
      </c>
      <c r="J214" s="7">
        <v>6109.27</v>
      </c>
      <c r="K214" s="22">
        <v>30</v>
      </c>
      <c r="L214" s="7">
        <f>J214*K214/1000</f>
        <v>183.27809999999999</v>
      </c>
      <c r="M214" s="5">
        <f>L214*E214</f>
        <v>733.11239999999998</v>
      </c>
      <c r="N214" s="7">
        <f t="shared" si="105"/>
        <v>104.20005389713833</v>
      </c>
      <c r="O214" s="51">
        <f>J214/F214*100</f>
        <v>104.20005389713833</v>
      </c>
      <c r="P214" s="44">
        <v>6.57</v>
      </c>
      <c r="Q214" s="22">
        <v>30</v>
      </c>
      <c r="R214" s="7">
        <f>P214*Q214</f>
        <v>197.10000000000002</v>
      </c>
      <c r="S214" s="5">
        <f>R214*E214</f>
        <v>788.40000000000009</v>
      </c>
      <c r="T214" s="7">
        <f t="shared" si="106"/>
        <v>107.54149022714662</v>
      </c>
      <c r="U214" s="44">
        <v>6.57</v>
      </c>
      <c r="V214" s="22">
        <v>30</v>
      </c>
      <c r="W214" s="7">
        <f>U214*V214</f>
        <v>197.10000000000002</v>
      </c>
      <c r="X214" s="5">
        <f>W214*E214</f>
        <v>788.40000000000009</v>
      </c>
      <c r="Y214" s="7">
        <f t="shared" si="107"/>
        <v>100</v>
      </c>
      <c r="Z214" s="7">
        <f>U214/P214*100</f>
        <v>100</v>
      </c>
    </row>
    <row r="215" spans="1:26" s="1" customFormat="1" ht="17.25" customHeight="1">
      <c r="A215" s="6">
        <v>3</v>
      </c>
      <c r="B215" s="4" t="s">
        <v>21</v>
      </c>
      <c r="C215" s="13" t="s">
        <v>43</v>
      </c>
      <c r="D215" s="5" t="s">
        <v>12</v>
      </c>
      <c r="E215" s="20">
        <v>4</v>
      </c>
      <c r="F215" s="5">
        <v>15.63</v>
      </c>
      <c r="G215" s="31">
        <v>5.53</v>
      </c>
      <c r="H215" s="7">
        <f>F215*G215</f>
        <v>86.433900000000008</v>
      </c>
      <c r="I215" s="5">
        <f>H215*E215</f>
        <v>345.73560000000003</v>
      </c>
      <c r="J215" s="5">
        <v>16.43</v>
      </c>
      <c r="K215" s="22">
        <v>5.53</v>
      </c>
      <c r="L215" s="7">
        <f>J215*K215</f>
        <v>90.857900000000001</v>
      </c>
      <c r="M215" s="5">
        <f>L215*E215</f>
        <v>363.4316</v>
      </c>
      <c r="N215" s="7">
        <f t="shared" si="105"/>
        <v>105.11836212412027</v>
      </c>
      <c r="O215" s="51">
        <f>J215/F215*100</f>
        <v>105.11836212412027</v>
      </c>
      <c r="P215" s="43">
        <v>18.29</v>
      </c>
      <c r="Q215" s="22">
        <v>5.53</v>
      </c>
      <c r="R215" s="7">
        <f>P215*Q215</f>
        <v>101.1437</v>
      </c>
      <c r="S215" s="5">
        <f>R215*E215</f>
        <v>404.57479999999998</v>
      </c>
      <c r="T215" s="7">
        <f t="shared" si="106"/>
        <v>111.32075471698113</v>
      </c>
      <c r="U215" s="10">
        <v>20.37</v>
      </c>
      <c r="V215" s="22">
        <v>5.53</v>
      </c>
      <c r="W215" s="7">
        <f>U215*V215</f>
        <v>112.6461</v>
      </c>
      <c r="X215" s="5">
        <f>W215*E215</f>
        <v>450.58440000000002</v>
      </c>
      <c r="Y215" s="7">
        <f t="shared" si="107"/>
        <v>111.37233460907601</v>
      </c>
      <c r="Z215" s="7">
        <f>U215/P215*100</f>
        <v>111.37233460907601</v>
      </c>
    </row>
    <row r="216" spans="1:26" s="1" customFormat="1" ht="17.25" customHeight="1">
      <c r="A216" s="6">
        <v>4</v>
      </c>
      <c r="B216" s="4" t="s">
        <v>16</v>
      </c>
      <c r="C216" s="13" t="s">
        <v>43</v>
      </c>
      <c r="D216" s="5" t="s">
        <v>12</v>
      </c>
      <c r="E216" s="20">
        <v>4</v>
      </c>
      <c r="F216" s="5">
        <v>12.39</v>
      </c>
      <c r="G216" s="22">
        <v>5.53</v>
      </c>
      <c r="H216" s="7">
        <f>F216*G216</f>
        <v>68.5167</v>
      </c>
      <c r="I216" s="5">
        <f>H216*E216</f>
        <v>274.0668</v>
      </c>
      <c r="J216" s="5">
        <v>13.03</v>
      </c>
      <c r="K216" s="22">
        <v>5.53</v>
      </c>
      <c r="L216" s="7">
        <f>J216*K216</f>
        <v>72.055899999999994</v>
      </c>
      <c r="M216" s="5">
        <f>L216*E216</f>
        <v>288.22359999999998</v>
      </c>
      <c r="N216" s="7">
        <f t="shared" si="105"/>
        <v>105.16545601291362</v>
      </c>
      <c r="O216" s="51">
        <f>J216/F216*100</f>
        <v>105.16545601291362</v>
      </c>
      <c r="P216" s="43">
        <v>14.5</v>
      </c>
      <c r="Q216" s="22">
        <v>5.53</v>
      </c>
      <c r="R216" s="7">
        <f>P216*Q216</f>
        <v>80.185000000000002</v>
      </c>
      <c r="S216" s="5">
        <f>R216*E216</f>
        <v>320.74</v>
      </c>
      <c r="T216" s="7">
        <f t="shared" si="106"/>
        <v>111.28165771297007</v>
      </c>
      <c r="U216" s="10">
        <f>P216*1.114</f>
        <v>16.153000000000002</v>
      </c>
      <c r="V216" s="22">
        <v>5.53</v>
      </c>
      <c r="W216" s="7">
        <f>U216*V216</f>
        <v>89.326090000000022</v>
      </c>
      <c r="X216" s="5">
        <f>W216*E216</f>
        <v>357.30436000000009</v>
      </c>
      <c r="Y216" s="7">
        <f t="shared" si="107"/>
        <v>111.40000000000003</v>
      </c>
      <c r="Z216" s="7">
        <f>U216/P216*100</f>
        <v>111.4</v>
      </c>
    </row>
    <row r="217" spans="1:26" s="1" customFormat="1" ht="17.25" customHeight="1">
      <c r="A217" s="6">
        <v>5</v>
      </c>
      <c r="B217" s="4" t="s">
        <v>18</v>
      </c>
      <c r="C217" s="14" t="s">
        <v>45</v>
      </c>
      <c r="D217" s="5" t="s">
        <v>12</v>
      </c>
      <c r="E217" s="20">
        <v>4</v>
      </c>
      <c r="F217" s="5">
        <v>2.9</v>
      </c>
      <c r="G217" s="22">
        <v>55</v>
      </c>
      <c r="H217" s="7">
        <f>F217*G217</f>
        <v>159.5</v>
      </c>
      <c r="I217" s="5">
        <f>H217*E217</f>
        <v>638</v>
      </c>
      <c r="J217" s="5">
        <v>3.02</v>
      </c>
      <c r="K217" s="22">
        <v>55</v>
      </c>
      <c r="L217" s="7">
        <f>J217*K217</f>
        <v>166.1</v>
      </c>
      <c r="M217" s="5">
        <f>L217*E217</f>
        <v>664.4</v>
      </c>
      <c r="N217" s="7">
        <f t="shared" si="105"/>
        <v>104.13793103448275</v>
      </c>
      <c r="O217" s="51">
        <f>J217/F217*100</f>
        <v>104.13793103448276</v>
      </c>
      <c r="P217" s="43">
        <v>3.24</v>
      </c>
      <c r="Q217" s="22">
        <v>55</v>
      </c>
      <c r="R217" s="7">
        <f>P217*Q217</f>
        <v>178.20000000000002</v>
      </c>
      <c r="S217" s="5">
        <f>R217*E217</f>
        <v>712.80000000000007</v>
      </c>
      <c r="T217" s="7">
        <f t="shared" si="106"/>
        <v>107.28476821192055</v>
      </c>
      <c r="U217" s="43">
        <v>3.28</v>
      </c>
      <c r="V217" s="22">
        <v>55</v>
      </c>
      <c r="W217" s="7">
        <f>U217*V217</f>
        <v>180.39999999999998</v>
      </c>
      <c r="X217" s="5">
        <f>W217*E217</f>
        <v>721.59999999999991</v>
      </c>
      <c r="Y217" s="7">
        <f t="shared" si="107"/>
        <v>101.23456790123456</v>
      </c>
      <c r="Z217" s="7">
        <f>U217/P217*100</f>
        <v>101.23456790123456</v>
      </c>
    </row>
    <row r="218" spans="1:26" s="1" customFormat="1" ht="17.25" customHeight="1">
      <c r="A218" s="6">
        <v>8</v>
      </c>
      <c r="B218" s="4" t="s">
        <v>19</v>
      </c>
      <c r="C218" s="4"/>
      <c r="D218" s="8" t="s">
        <v>13</v>
      </c>
      <c r="E218" s="86" t="s">
        <v>13</v>
      </c>
      <c r="F218" s="8" t="s">
        <v>13</v>
      </c>
      <c r="G218" s="24" t="s">
        <v>13</v>
      </c>
      <c r="H218" s="8" t="s">
        <v>13</v>
      </c>
      <c r="I218" s="10">
        <f>SUM(I213:I217)</f>
        <v>5163.9894559999993</v>
      </c>
      <c r="J218" s="8" t="s">
        <v>13</v>
      </c>
      <c r="K218" s="24" t="s">
        <v>13</v>
      </c>
      <c r="L218" s="8" t="s">
        <v>13</v>
      </c>
      <c r="M218" s="10">
        <f>SUM(M213:M217)</f>
        <v>5387.7089600000008</v>
      </c>
      <c r="N218" s="39">
        <f t="shared" si="105"/>
        <v>104.33229978306915</v>
      </c>
      <c r="O218" s="51" t="s">
        <v>13</v>
      </c>
      <c r="P218" s="45" t="s">
        <v>13</v>
      </c>
      <c r="Q218" s="24" t="s">
        <v>13</v>
      </c>
      <c r="R218" s="8" t="s">
        <v>13</v>
      </c>
      <c r="S218" s="10">
        <f>SUM(S213:S217)</f>
        <v>5798.7440759999999</v>
      </c>
      <c r="T218" s="39">
        <f t="shared" si="106"/>
        <v>107.62912620283778</v>
      </c>
      <c r="U218" s="45" t="s">
        <v>13</v>
      </c>
      <c r="V218" s="24" t="s">
        <v>13</v>
      </c>
      <c r="W218" s="8" t="s">
        <v>13</v>
      </c>
      <c r="X218" s="10">
        <f>SUM(X213:X217)</f>
        <v>6104.4517925599994</v>
      </c>
      <c r="Y218" s="39">
        <f t="shared" si="107"/>
        <v>105.27196428318454</v>
      </c>
      <c r="Z218" s="7" t="s">
        <v>13</v>
      </c>
    </row>
    <row r="219" spans="1:26" s="1" customFormat="1" ht="17.25" customHeight="1">
      <c r="A219" s="57"/>
      <c r="B219" s="178" t="s">
        <v>107</v>
      </c>
      <c r="C219" s="58"/>
      <c r="D219" s="59"/>
      <c r="E219" s="162"/>
      <c r="F219" s="59"/>
      <c r="G219" s="167"/>
      <c r="H219" s="59"/>
      <c r="I219" s="61"/>
      <c r="J219" s="59"/>
      <c r="K219" s="167"/>
      <c r="L219" s="59"/>
      <c r="M219" s="61"/>
      <c r="N219" s="64"/>
      <c r="O219" s="168"/>
      <c r="P219" s="59"/>
      <c r="Q219" s="167"/>
      <c r="R219" s="59"/>
      <c r="S219" s="61"/>
      <c r="T219" s="64"/>
      <c r="U219" s="59"/>
      <c r="V219" s="167"/>
      <c r="W219" s="59"/>
      <c r="X219" s="61"/>
      <c r="Y219" s="64"/>
      <c r="Z219" s="62"/>
    </row>
    <row r="220" spans="1:26" s="1" customFormat="1" ht="15.75" customHeight="1">
      <c r="A220" s="57"/>
      <c r="B220" s="58"/>
      <c r="C220" s="58"/>
      <c r="D220" s="59"/>
      <c r="E220" s="162"/>
      <c r="F220" s="59"/>
      <c r="G220" s="167"/>
      <c r="H220" s="59"/>
      <c r="I220" s="61"/>
      <c r="J220" s="59"/>
      <c r="K220" s="167"/>
      <c r="L220" s="59"/>
      <c r="M220" s="61"/>
      <c r="N220" s="64"/>
      <c r="O220" s="168"/>
      <c r="P220" s="59"/>
      <c r="Q220" s="167"/>
      <c r="R220" s="59"/>
      <c r="S220" s="61"/>
      <c r="T220" s="64"/>
      <c r="U220" s="59"/>
      <c r="V220" s="167"/>
      <c r="W220" s="59"/>
      <c r="X220" s="61"/>
      <c r="Y220" s="64"/>
      <c r="Z220" s="62"/>
    </row>
    <row r="221" spans="1:26" s="1" customFormat="1" ht="17.25" customHeight="1">
      <c r="A221" s="57"/>
      <c r="B221" s="58"/>
      <c r="C221" s="58"/>
      <c r="D221" s="59"/>
      <c r="E221" s="162"/>
      <c r="F221" s="59"/>
      <c r="G221" s="167"/>
      <c r="H221" s="59"/>
      <c r="I221" s="61"/>
      <c r="J221" s="59"/>
      <c r="K221" s="167"/>
      <c r="L221" s="59"/>
      <c r="M221" s="61"/>
      <c r="N221" s="64"/>
      <c r="O221" s="168"/>
      <c r="P221" s="59"/>
      <c r="Q221" s="167"/>
      <c r="R221" s="59"/>
      <c r="S221" s="61"/>
      <c r="T221" s="64"/>
      <c r="U221" s="59"/>
      <c r="V221" s="167"/>
      <c r="W221" s="59"/>
      <c r="X221" s="61"/>
      <c r="Y221" s="64"/>
      <c r="Z221" s="62"/>
    </row>
    <row r="222" spans="1:26" ht="18.75">
      <c r="A222" s="66" t="s">
        <v>88</v>
      </c>
      <c r="B222" s="67"/>
      <c r="C222" s="67"/>
      <c r="D222" s="67"/>
      <c r="E222" s="87"/>
      <c r="F222" s="67"/>
      <c r="G222" s="67"/>
      <c r="H222" s="68"/>
      <c r="I222" s="67"/>
      <c r="J222" s="67"/>
      <c r="K222" s="67"/>
      <c r="L222" s="68"/>
      <c r="M222" s="67"/>
      <c r="N222" s="67"/>
      <c r="O222" s="67"/>
      <c r="P222"/>
      <c r="Q222"/>
      <c r="R222" s="69"/>
      <c r="S222" s="70"/>
      <c r="T222"/>
      <c r="Y222" s="153"/>
    </row>
    <row r="223" spans="1:26" s="1" customFormat="1" ht="15.75" customHeight="1">
      <c r="A223" s="184" t="s">
        <v>0</v>
      </c>
      <c r="B223" s="181" t="s">
        <v>1</v>
      </c>
      <c r="C223" s="181" t="s">
        <v>40</v>
      </c>
      <c r="D223" s="209" t="s">
        <v>2</v>
      </c>
      <c r="E223" s="212" t="s">
        <v>3</v>
      </c>
      <c r="F223" s="189" t="s">
        <v>14</v>
      </c>
      <c r="G223" s="190"/>
      <c r="H223" s="190"/>
      <c r="I223" s="191"/>
      <c r="J223" s="199" t="s">
        <v>4</v>
      </c>
      <c r="K223" s="200"/>
      <c r="L223" s="200"/>
      <c r="M223" s="201"/>
      <c r="N223" s="196" t="s">
        <v>8</v>
      </c>
      <c r="O223" s="181" t="s">
        <v>29</v>
      </c>
      <c r="P223" s="199" t="s">
        <v>61</v>
      </c>
      <c r="Q223" s="200"/>
      <c r="R223" s="200"/>
      <c r="S223" s="201"/>
      <c r="T223" s="196" t="s">
        <v>63</v>
      </c>
      <c r="U223" s="199" t="s">
        <v>65</v>
      </c>
      <c r="V223" s="200"/>
      <c r="W223" s="200"/>
      <c r="X223" s="201"/>
      <c r="Y223" s="196" t="s">
        <v>68</v>
      </c>
      <c r="Z223" s="196" t="s">
        <v>69</v>
      </c>
    </row>
    <row r="224" spans="1:26" s="1" customFormat="1" ht="15.75" customHeight="1">
      <c r="A224" s="185"/>
      <c r="B224" s="187"/>
      <c r="C224" s="182"/>
      <c r="D224" s="210"/>
      <c r="E224" s="213"/>
      <c r="F224" s="192" t="s">
        <v>34</v>
      </c>
      <c r="G224" s="193"/>
      <c r="H224" s="193"/>
      <c r="I224" s="194"/>
      <c r="J224" s="202" t="s">
        <v>15</v>
      </c>
      <c r="K224" s="203"/>
      <c r="L224" s="203"/>
      <c r="M224" s="204"/>
      <c r="N224" s="197"/>
      <c r="O224" s="215"/>
      <c r="P224" s="202" t="s">
        <v>62</v>
      </c>
      <c r="Q224" s="203"/>
      <c r="R224" s="203"/>
      <c r="S224" s="204"/>
      <c r="T224" s="197"/>
      <c r="U224" s="202" t="s">
        <v>66</v>
      </c>
      <c r="V224" s="203"/>
      <c r="W224" s="203"/>
      <c r="X224" s="204"/>
      <c r="Y224" s="197"/>
      <c r="Z224" s="197"/>
    </row>
    <row r="225" spans="1:26" s="1" customFormat="1" ht="30.75" customHeight="1">
      <c r="A225" s="186"/>
      <c r="B225" s="188"/>
      <c r="C225" s="183"/>
      <c r="D225" s="211"/>
      <c r="E225" s="214"/>
      <c r="F225" s="3" t="s">
        <v>5</v>
      </c>
      <c r="G225" s="21" t="s">
        <v>41</v>
      </c>
      <c r="H225" s="26" t="s">
        <v>6</v>
      </c>
      <c r="I225" s="3" t="s">
        <v>7</v>
      </c>
      <c r="J225" s="3" t="s">
        <v>5</v>
      </c>
      <c r="K225" s="3" t="s">
        <v>41</v>
      </c>
      <c r="L225" s="26" t="s">
        <v>6</v>
      </c>
      <c r="M225" s="3" t="s">
        <v>7</v>
      </c>
      <c r="N225" s="198"/>
      <c r="O225" s="216"/>
      <c r="P225" s="16" t="s">
        <v>5</v>
      </c>
      <c r="Q225" s="3" t="s">
        <v>41</v>
      </c>
      <c r="R225" s="28" t="s">
        <v>6</v>
      </c>
      <c r="S225" s="16" t="s">
        <v>7</v>
      </c>
      <c r="T225" s="198"/>
      <c r="U225" s="16" t="s">
        <v>5</v>
      </c>
      <c r="V225" s="3" t="s">
        <v>41</v>
      </c>
      <c r="W225" s="28" t="s">
        <v>6</v>
      </c>
      <c r="X225" s="16" t="s">
        <v>7</v>
      </c>
      <c r="Y225" s="198"/>
      <c r="Z225" s="198"/>
    </row>
    <row r="226" spans="1:26" s="1" customFormat="1" ht="45" customHeight="1">
      <c r="A226" s="6">
        <v>1</v>
      </c>
      <c r="B226" s="4" t="s">
        <v>9</v>
      </c>
      <c r="C226" s="159" t="s">
        <v>46</v>
      </c>
      <c r="D226" s="5" t="s">
        <v>10</v>
      </c>
      <c r="E226" s="170">
        <v>11741.11</v>
      </c>
      <c r="F226" s="5">
        <v>1283.72</v>
      </c>
      <c r="G226" s="30">
        <v>2.1600000000000001E-2</v>
      </c>
      <c r="H226" s="7">
        <f>F226*G226</f>
        <v>27.728352000000001</v>
      </c>
      <c r="I226" s="5">
        <f>H226*E226</f>
        <v>325561.63095072005</v>
      </c>
      <c r="J226" s="15">
        <v>1338.2</v>
      </c>
      <c r="K226" s="108">
        <v>2.1600000000000001E-2</v>
      </c>
      <c r="L226" s="42">
        <f>J226*K226</f>
        <v>28.905120000000004</v>
      </c>
      <c r="M226" s="41">
        <f t="shared" ref="M226:M232" si="108">L226*E226</f>
        <v>339378.19348320004</v>
      </c>
      <c r="N226" s="42">
        <f t="shared" ref="N226:N233" si="109">M226/I226*100</f>
        <v>104.24391611877979</v>
      </c>
      <c r="O226" s="109">
        <f>J226/F226*100</f>
        <v>104.24391611877979</v>
      </c>
      <c r="P226" s="91">
        <v>1431.87</v>
      </c>
      <c r="Q226" s="108">
        <v>2.1600000000000001E-2</v>
      </c>
      <c r="R226" s="7">
        <f t="shared" ref="R226:R232" si="110">P226*Q226</f>
        <v>30.928391999999999</v>
      </c>
      <c r="S226" s="5">
        <f t="shared" ref="S226:S232" si="111">R226*E226</f>
        <v>363133.65259512002</v>
      </c>
      <c r="T226" s="7">
        <f t="shared" ref="T226:T233" si="112">S226/M226*100</f>
        <v>106.99970109101777</v>
      </c>
      <c r="U226" s="34">
        <f>P226*1.06</f>
        <v>1517.7821999999999</v>
      </c>
      <c r="V226" s="30">
        <v>2.1600000000000001E-2</v>
      </c>
      <c r="W226" s="7">
        <f>U226*V226</f>
        <v>32.784095520000001</v>
      </c>
      <c r="X226" s="5">
        <f>W226*E226</f>
        <v>384921.67175082723</v>
      </c>
      <c r="Y226" s="7">
        <f>X226/S226*100</f>
        <v>106</v>
      </c>
      <c r="Z226" s="7">
        <f>U226/P226*100</f>
        <v>106</v>
      </c>
    </row>
    <row r="227" spans="1:26" s="1" customFormat="1" ht="19.5" customHeight="1">
      <c r="A227" s="6">
        <v>2</v>
      </c>
      <c r="B227" s="4" t="s">
        <v>11</v>
      </c>
      <c r="C227" s="55" t="s">
        <v>52</v>
      </c>
      <c r="D227" s="5" t="s">
        <v>12</v>
      </c>
      <c r="E227" s="20">
        <v>430</v>
      </c>
      <c r="F227" s="5">
        <v>5863.02</v>
      </c>
      <c r="G227" s="22">
        <v>30</v>
      </c>
      <c r="H227" s="7">
        <f>F227*G227/1000</f>
        <v>175.89060000000001</v>
      </c>
      <c r="I227" s="5">
        <f t="shared" ref="I227:I232" si="113">H227*E227</f>
        <v>75632.957999999999</v>
      </c>
      <c r="J227" s="7">
        <v>6109.27</v>
      </c>
      <c r="K227" s="22">
        <v>30</v>
      </c>
      <c r="L227" s="7">
        <f>J227*K227/1000</f>
        <v>183.27809999999999</v>
      </c>
      <c r="M227" s="5">
        <f t="shared" si="108"/>
        <v>78809.582999999999</v>
      </c>
      <c r="N227" s="7">
        <f t="shared" si="109"/>
        <v>104.20005389713833</v>
      </c>
      <c r="O227" s="51">
        <f t="shared" ref="O227:O232" si="114">J227/F227*100</f>
        <v>104.20005389713833</v>
      </c>
      <c r="P227" s="44">
        <v>6.57</v>
      </c>
      <c r="Q227" s="22">
        <v>30</v>
      </c>
      <c r="R227" s="7">
        <f t="shared" si="110"/>
        <v>197.10000000000002</v>
      </c>
      <c r="S227" s="5">
        <f t="shared" si="111"/>
        <v>84753.000000000015</v>
      </c>
      <c r="T227" s="7">
        <f t="shared" si="112"/>
        <v>107.54149022714662</v>
      </c>
      <c r="U227" s="44">
        <v>6.57</v>
      </c>
      <c r="V227" s="22">
        <v>30</v>
      </c>
      <c r="W227" s="7">
        <f>U227*V227</f>
        <v>197.10000000000002</v>
      </c>
      <c r="X227" s="5">
        <f>W227*E227</f>
        <v>84753.000000000015</v>
      </c>
      <c r="Y227" s="7">
        <f>X227/S227*100</f>
        <v>100</v>
      </c>
      <c r="Z227" s="7">
        <f>U227/P227*100</f>
        <v>100</v>
      </c>
    </row>
    <row r="228" spans="1:26" s="1" customFormat="1" ht="19.5" customHeight="1">
      <c r="A228" s="6">
        <v>3</v>
      </c>
      <c r="B228" s="4" t="s">
        <v>21</v>
      </c>
      <c r="C228" s="13" t="s">
        <v>43</v>
      </c>
      <c r="D228" s="5" t="s">
        <v>12</v>
      </c>
      <c r="E228" s="20">
        <v>430</v>
      </c>
      <c r="F228" s="5">
        <v>15.63</v>
      </c>
      <c r="G228" s="31">
        <v>5.53</v>
      </c>
      <c r="H228" s="7">
        <f>F228*G228</f>
        <v>86.433900000000008</v>
      </c>
      <c r="I228" s="5">
        <f t="shared" si="113"/>
        <v>37166.577000000005</v>
      </c>
      <c r="J228" s="5">
        <v>16.43</v>
      </c>
      <c r="K228" s="22">
        <v>5.53</v>
      </c>
      <c r="L228" s="7">
        <f>J228*K228</f>
        <v>90.857900000000001</v>
      </c>
      <c r="M228" s="5">
        <f t="shared" si="108"/>
        <v>39068.896999999997</v>
      </c>
      <c r="N228" s="7">
        <f t="shared" si="109"/>
        <v>105.11836212412027</v>
      </c>
      <c r="O228" s="51">
        <f t="shared" si="114"/>
        <v>105.11836212412027</v>
      </c>
      <c r="P228" s="43">
        <v>18.29</v>
      </c>
      <c r="Q228" s="22">
        <v>5.53</v>
      </c>
      <c r="R228" s="7">
        <f t="shared" si="110"/>
        <v>101.1437</v>
      </c>
      <c r="S228" s="5">
        <f t="shared" si="111"/>
        <v>43491.790999999997</v>
      </c>
      <c r="T228" s="7">
        <f t="shared" si="112"/>
        <v>111.32075471698113</v>
      </c>
      <c r="U228" s="10">
        <v>20.37</v>
      </c>
      <c r="V228" s="22">
        <v>5.53</v>
      </c>
      <c r="W228" s="7">
        <f>U228*V228</f>
        <v>112.6461</v>
      </c>
      <c r="X228" s="5">
        <f>W228*E228</f>
        <v>48437.823000000004</v>
      </c>
      <c r="Y228" s="7">
        <f>X228/S228*100</f>
        <v>111.37233460907601</v>
      </c>
      <c r="Z228" s="7">
        <f>U228/P228*100</f>
        <v>111.37233460907601</v>
      </c>
    </row>
    <row r="229" spans="1:26" s="1" customFormat="1" ht="19.5" customHeight="1">
      <c r="A229" s="6">
        <v>4</v>
      </c>
      <c r="B229" s="4" t="s">
        <v>16</v>
      </c>
      <c r="C229" s="13" t="s">
        <v>43</v>
      </c>
      <c r="D229" s="5" t="s">
        <v>12</v>
      </c>
      <c r="E229" s="20">
        <v>430</v>
      </c>
      <c r="F229" s="5">
        <v>12.39</v>
      </c>
      <c r="G229" s="22">
        <v>5.53</v>
      </c>
      <c r="H229" s="7">
        <f>F229*G229</f>
        <v>68.5167</v>
      </c>
      <c r="I229" s="5">
        <f t="shared" si="113"/>
        <v>29462.181</v>
      </c>
      <c r="J229" s="5">
        <v>13.03</v>
      </c>
      <c r="K229" s="22">
        <v>5.53</v>
      </c>
      <c r="L229" s="7">
        <f>J229*K229</f>
        <v>72.055899999999994</v>
      </c>
      <c r="M229" s="5">
        <f t="shared" si="108"/>
        <v>30984.036999999997</v>
      </c>
      <c r="N229" s="7">
        <f t="shared" si="109"/>
        <v>105.16545601291362</v>
      </c>
      <c r="O229" s="51">
        <f t="shared" si="114"/>
        <v>105.16545601291362</v>
      </c>
      <c r="P229" s="43">
        <v>14.5</v>
      </c>
      <c r="Q229" s="22">
        <v>5.53</v>
      </c>
      <c r="R229" s="7">
        <f t="shared" si="110"/>
        <v>80.185000000000002</v>
      </c>
      <c r="S229" s="5">
        <f t="shared" si="111"/>
        <v>34479.550000000003</v>
      </c>
      <c r="T229" s="7">
        <f t="shared" si="112"/>
        <v>111.28165771297009</v>
      </c>
      <c r="U229" s="10">
        <f>P229*1.114</f>
        <v>16.153000000000002</v>
      </c>
      <c r="V229" s="22">
        <v>5.53</v>
      </c>
      <c r="W229" s="7">
        <f>U229*V229</f>
        <v>89.326090000000022</v>
      </c>
      <c r="X229" s="5">
        <f>W229*E229</f>
        <v>38410.218700000012</v>
      </c>
      <c r="Y229" s="7">
        <f>X229/S229*100</f>
        <v>111.40000000000003</v>
      </c>
      <c r="Z229" s="7">
        <f>U229/P229*100</f>
        <v>111.4</v>
      </c>
    </row>
    <row r="230" spans="1:26" s="1" customFormat="1" ht="19.5" customHeight="1">
      <c r="A230" s="6">
        <v>5</v>
      </c>
      <c r="B230" s="4" t="s">
        <v>18</v>
      </c>
      <c r="C230" s="14" t="s">
        <v>45</v>
      </c>
      <c r="D230" s="5" t="s">
        <v>12</v>
      </c>
      <c r="E230" s="20">
        <v>430</v>
      </c>
      <c r="F230" s="5">
        <v>2.9</v>
      </c>
      <c r="G230" s="22">
        <v>55</v>
      </c>
      <c r="H230" s="7">
        <f>F230*G230</f>
        <v>159.5</v>
      </c>
      <c r="I230" s="5">
        <f t="shared" si="113"/>
        <v>68585</v>
      </c>
      <c r="J230" s="5">
        <v>3.02</v>
      </c>
      <c r="K230" s="22">
        <v>55</v>
      </c>
      <c r="L230" s="7">
        <f>J230*K230</f>
        <v>166.1</v>
      </c>
      <c r="M230" s="5">
        <f t="shared" si="108"/>
        <v>71423</v>
      </c>
      <c r="N230" s="7">
        <f t="shared" si="109"/>
        <v>104.13793103448276</v>
      </c>
      <c r="O230" s="51">
        <f t="shared" si="114"/>
        <v>104.13793103448276</v>
      </c>
      <c r="P230" s="43">
        <v>3.24</v>
      </c>
      <c r="Q230" s="22">
        <v>55</v>
      </c>
      <c r="R230" s="7">
        <f t="shared" si="110"/>
        <v>178.20000000000002</v>
      </c>
      <c r="S230" s="5">
        <f t="shared" si="111"/>
        <v>76626.000000000015</v>
      </c>
      <c r="T230" s="7">
        <f t="shared" si="112"/>
        <v>107.28476821192055</v>
      </c>
      <c r="U230" s="43">
        <v>3.28</v>
      </c>
      <c r="V230" s="22">
        <v>55</v>
      </c>
      <c r="W230" s="7">
        <f>U230*V230</f>
        <v>180.39999999999998</v>
      </c>
      <c r="X230" s="5">
        <f>W230*E230</f>
        <v>77571.999999999985</v>
      </c>
      <c r="Y230" s="7">
        <f>X230/S230*100</f>
        <v>101.23456790123453</v>
      </c>
      <c r="Z230" s="7">
        <f>U230/P230*100</f>
        <v>101.23456790123456</v>
      </c>
    </row>
    <row r="231" spans="1:26" s="1" customFormat="1" ht="19.5" customHeight="1">
      <c r="A231" s="6">
        <v>6</v>
      </c>
      <c r="B231" s="4" t="s">
        <v>36</v>
      </c>
      <c r="C231" s="13" t="s">
        <v>43</v>
      </c>
      <c r="D231" s="5" t="s">
        <v>10</v>
      </c>
      <c r="E231" s="19">
        <v>1221.7</v>
      </c>
      <c r="F231" s="5">
        <v>15.63</v>
      </c>
      <c r="G231" s="23">
        <v>1.6E-2</v>
      </c>
      <c r="H231" s="7">
        <f>F231*G231</f>
        <v>0.25008000000000002</v>
      </c>
      <c r="I231" s="5">
        <f t="shared" si="113"/>
        <v>305.52273600000007</v>
      </c>
      <c r="J231" s="5">
        <v>16.43</v>
      </c>
      <c r="K231" s="23">
        <v>1.6E-2</v>
      </c>
      <c r="L231" s="7">
        <f>J231*K231</f>
        <v>0.26288</v>
      </c>
      <c r="M231" s="5">
        <f t="shared" si="108"/>
        <v>321.16049600000002</v>
      </c>
      <c r="N231" s="7">
        <f t="shared" si="109"/>
        <v>105.11836212412027</v>
      </c>
      <c r="O231" s="51">
        <f t="shared" si="114"/>
        <v>105.11836212412027</v>
      </c>
      <c r="P231" s="43"/>
      <c r="Q231" s="23">
        <v>1.6E-2</v>
      </c>
      <c r="R231" s="7">
        <f t="shared" si="110"/>
        <v>0</v>
      </c>
      <c r="S231" s="5">
        <f t="shared" si="111"/>
        <v>0</v>
      </c>
      <c r="T231" s="7">
        <f t="shared" si="112"/>
        <v>0</v>
      </c>
      <c r="U231" s="43"/>
      <c r="V231" s="23"/>
      <c r="W231" s="7"/>
      <c r="X231" s="5"/>
      <c r="Y231" s="7"/>
      <c r="Z231" s="7"/>
    </row>
    <row r="232" spans="1:26" s="1" customFormat="1" ht="19.5" customHeight="1">
      <c r="A232" s="6">
        <v>7</v>
      </c>
      <c r="B232" s="4" t="s">
        <v>37</v>
      </c>
      <c r="C232" s="14" t="s">
        <v>45</v>
      </c>
      <c r="D232" s="5" t="s">
        <v>10</v>
      </c>
      <c r="E232" s="19">
        <v>1221.7</v>
      </c>
      <c r="F232" s="5">
        <v>2.9</v>
      </c>
      <c r="G232" s="22">
        <v>2</v>
      </c>
      <c r="H232" s="7">
        <f>F232*G232</f>
        <v>5.8</v>
      </c>
      <c r="I232" s="5">
        <f t="shared" si="113"/>
        <v>7085.86</v>
      </c>
      <c r="J232" s="5">
        <v>3.02</v>
      </c>
      <c r="K232" s="22">
        <v>2</v>
      </c>
      <c r="L232" s="7">
        <f>J232*K232</f>
        <v>6.04</v>
      </c>
      <c r="M232" s="5">
        <f t="shared" si="108"/>
        <v>7379.0680000000002</v>
      </c>
      <c r="N232" s="7">
        <f t="shared" si="109"/>
        <v>104.13793103448276</v>
      </c>
      <c r="O232" s="51">
        <f t="shared" si="114"/>
        <v>104.13793103448276</v>
      </c>
      <c r="P232" s="43"/>
      <c r="Q232" s="22">
        <v>2</v>
      </c>
      <c r="R232" s="7">
        <f t="shared" si="110"/>
        <v>0</v>
      </c>
      <c r="S232" s="5">
        <f t="shared" si="111"/>
        <v>0</v>
      </c>
      <c r="T232" s="7">
        <f t="shared" si="112"/>
        <v>0</v>
      </c>
      <c r="U232" s="43"/>
      <c r="V232" s="22"/>
      <c r="W232" s="7"/>
      <c r="X232" s="5"/>
      <c r="Y232" s="7"/>
      <c r="Z232" s="7"/>
    </row>
    <row r="233" spans="1:26" s="1" customFormat="1" ht="19.5" customHeight="1">
      <c r="A233" s="6">
        <v>8</v>
      </c>
      <c r="B233" s="4" t="s">
        <v>19</v>
      </c>
      <c r="C233" s="4"/>
      <c r="D233" s="8" t="s">
        <v>13</v>
      </c>
      <c r="E233" s="86" t="s">
        <v>13</v>
      </c>
      <c r="F233" s="8" t="s">
        <v>13</v>
      </c>
      <c r="G233" s="24" t="s">
        <v>13</v>
      </c>
      <c r="H233" s="8" t="s">
        <v>13</v>
      </c>
      <c r="I233" s="10">
        <f>SUM(I226:I232)</f>
        <v>543799.72968672006</v>
      </c>
      <c r="J233" s="8" t="s">
        <v>13</v>
      </c>
      <c r="K233" s="24" t="s">
        <v>13</v>
      </c>
      <c r="L233" s="8" t="s">
        <v>13</v>
      </c>
      <c r="M233" s="10">
        <f>SUM(M226:M232)</f>
        <v>567363.93897919997</v>
      </c>
      <c r="N233" s="39">
        <f t="shared" si="109"/>
        <v>104.33325138025631</v>
      </c>
      <c r="O233" s="51" t="s">
        <v>13</v>
      </c>
      <c r="P233" s="45" t="s">
        <v>13</v>
      </c>
      <c r="Q233" s="24" t="s">
        <v>13</v>
      </c>
      <c r="R233" s="8" t="s">
        <v>13</v>
      </c>
      <c r="S233" s="10">
        <f>SUM(S226:S232)</f>
        <v>602483.99359512003</v>
      </c>
      <c r="T233" s="39">
        <f t="shared" si="112"/>
        <v>106.19003997312694</v>
      </c>
      <c r="U233" s="45" t="s">
        <v>13</v>
      </c>
      <c r="V233" s="24" t="s">
        <v>13</v>
      </c>
      <c r="W233" s="8" t="s">
        <v>13</v>
      </c>
      <c r="X233" s="10">
        <f>SUM(X226:X232)</f>
        <v>634094.71345082717</v>
      </c>
      <c r="Y233" s="39">
        <f>X233/S233*100</f>
        <v>105.24673189524603</v>
      </c>
      <c r="Z233" s="7" t="s">
        <v>13</v>
      </c>
    </row>
    <row r="234" spans="1:26" ht="18.75">
      <c r="A234" s="66" t="s">
        <v>89</v>
      </c>
      <c r="B234" s="67"/>
      <c r="C234" s="67"/>
      <c r="D234" s="67"/>
      <c r="E234" s="87"/>
      <c r="F234" s="67"/>
      <c r="G234" s="67"/>
      <c r="H234" s="68"/>
      <c r="I234" s="67"/>
      <c r="J234" s="67"/>
      <c r="K234" s="67"/>
      <c r="L234" s="68"/>
      <c r="M234" s="67"/>
      <c r="N234" s="67"/>
      <c r="O234" s="67"/>
      <c r="P234"/>
      <c r="Q234"/>
      <c r="R234" s="69"/>
      <c r="S234" s="70"/>
      <c r="T234"/>
      <c r="Y234" s="153"/>
    </row>
    <row r="235" spans="1:26" s="1" customFormat="1" ht="15.75" customHeight="1">
      <c r="A235" s="184" t="s">
        <v>0</v>
      </c>
      <c r="B235" s="181" t="s">
        <v>1</v>
      </c>
      <c r="C235" s="181" t="s">
        <v>40</v>
      </c>
      <c r="D235" s="209" t="s">
        <v>2</v>
      </c>
      <c r="E235" s="212" t="s">
        <v>3</v>
      </c>
      <c r="F235" s="189" t="s">
        <v>14</v>
      </c>
      <c r="G235" s="190"/>
      <c r="H235" s="190"/>
      <c r="I235" s="191"/>
      <c r="J235" s="199" t="s">
        <v>4</v>
      </c>
      <c r="K235" s="200"/>
      <c r="L235" s="200"/>
      <c r="M235" s="201"/>
      <c r="N235" s="196" t="s">
        <v>8</v>
      </c>
      <c r="O235" s="181" t="s">
        <v>29</v>
      </c>
      <c r="P235" s="199" t="s">
        <v>61</v>
      </c>
      <c r="Q235" s="200"/>
      <c r="R235" s="200"/>
      <c r="S235" s="201"/>
      <c r="T235" s="196" t="s">
        <v>63</v>
      </c>
      <c r="U235" s="199" t="s">
        <v>65</v>
      </c>
      <c r="V235" s="200"/>
      <c r="W235" s="200"/>
      <c r="X235" s="201"/>
      <c r="Y235" s="196" t="s">
        <v>68</v>
      </c>
      <c r="Z235" s="196" t="s">
        <v>69</v>
      </c>
    </row>
    <row r="236" spans="1:26" s="1" customFormat="1" ht="15.75" customHeight="1">
      <c r="A236" s="185"/>
      <c r="B236" s="187"/>
      <c r="C236" s="182"/>
      <c r="D236" s="210"/>
      <c r="E236" s="213"/>
      <c r="F236" s="192" t="s">
        <v>34</v>
      </c>
      <c r="G236" s="193"/>
      <c r="H236" s="193"/>
      <c r="I236" s="194"/>
      <c r="J236" s="202" t="s">
        <v>15</v>
      </c>
      <c r="K236" s="203"/>
      <c r="L236" s="203"/>
      <c r="M236" s="204"/>
      <c r="N236" s="197"/>
      <c r="O236" s="215"/>
      <c r="P236" s="202" t="s">
        <v>62</v>
      </c>
      <c r="Q236" s="203"/>
      <c r="R236" s="203"/>
      <c r="S236" s="204"/>
      <c r="T236" s="197"/>
      <c r="U236" s="202" t="s">
        <v>66</v>
      </c>
      <c r="V236" s="203"/>
      <c r="W236" s="203"/>
      <c r="X236" s="204"/>
      <c r="Y236" s="197"/>
      <c r="Z236" s="197"/>
    </row>
    <row r="237" spans="1:26" s="1" customFormat="1" ht="30.75" customHeight="1">
      <c r="A237" s="186"/>
      <c r="B237" s="188"/>
      <c r="C237" s="183"/>
      <c r="D237" s="211"/>
      <c r="E237" s="214"/>
      <c r="F237" s="3" t="s">
        <v>5</v>
      </c>
      <c r="G237" s="21" t="s">
        <v>41</v>
      </c>
      <c r="H237" s="26" t="s">
        <v>6</v>
      </c>
      <c r="I237" s="3" t="s">
        <v>7</v>
      </c>
      <c r="J237" s="3" t="s">
        <v>5</v>
      </c>
      <c r="K237" s="3" t="s">
        <v>41</v>
      </c>
      <c r="L237" s="26" t="s">
        <v>6</v>
      </c>
      <c r="M237" s="3" t="s">
        <v>7</v>
      </c>
      <c r="N237" s="198"/>
      <c r="O237" s="216"/>
      <c r="P237" s="16" t="s">
        <v>5</v>
      </c>
      <c r="Q237" s="3" t="s">
        <v>41</v>
      </c>
      <c r="R237" s="28" t="s">
        <v>6</v>
      </c>
      <c r="S237" s="16" t="s">
        <v>7</v>
      </c>
      <c r="T237" s="198"/>
      <c r="U237" s="16" t="s">
        <v>5</v>
      </c>
      <c r="V237" s="3" t="s">
        <v>41</v>
      </c>
      <c r="W237" s="28" t="s">
        <v>6</v>
      </c>
      <c r="X237" s="16" t="s">
        <v>7</v>
      </c>
      <c r="Y237" s="198"/>
      <c r="Z237" s="198"/>
    </row>
    <row r="238" spans="1:26" s="1" customFormat="1" ht="41.25" customHeight="1">
      <c r="A238" s="6">
        <v>1</v>
      </c>
      <c r="B238" s="4" t="s">
        <v>9</v>
      </c>
      <c r="C238" s="159" t="s">
        <v>46</v>
      </c>
      <c r="D238" s="5" t="s">
        <v>10</v>
      </c>
      <c r="E238" s="19">
        <v>402</v>
      </c>
      <c r="F238" s="5">
        <v>1283.72</v>
      </c>
      <c r="G238" s="30">
        <v>2.1600000000000001E-2</v>
      </c>
      <c r="H238" s="7">
        <f>F238*G238</f>
        <v>27.728352000000001</v>
      </c>
      <c r="I238" s="5">
        <f>H238*E238</f>
        <v>11146.797504</v>
      </c>
      <c r="J238" s="15">
        <v>1338.2</v>
      </c>
      <c r="K238" s="108">
        <v>2.1600000000000001E-2</v>
      </c>
      <c r="L238" s="42">
        <f>J238*K238</f>
        <v>28.905120000000004</v>
      </c>
      <c r="M238" s="41">
        <f t="shared" ref="M238:M244" si="115">L238*E238</f>
        <v>11619.858240000001</v>
      </c>
      <c r="N238" s="42">
        <f t="shared" ref="N238:N245" si="116">M238/I238*100</f>
        <v>104.24391611877981</v>
      </c>
      <c r="O238" s="109">
        <f>J238/F238*100</f>
        <v>104.24391611877979</v>
      </c>
      <c r="P238" s="91">
        <v>1431.87</v>
      </c>
      <c r="Q238" s="108">
        <v>2.1600000000000001E-2</v>
      </c>
      <c r="R238" s="7">
        <f t="shared" ref="R238:R244" si="117">P238*Q238</f>
        <v>30.928391999999999</v>
      </c>
      <c r="S238" s="5">
        <f t="shared" ref="S238:S244" si="118">R238*E238</f>
        <v>12433.213583999999</v>
      </c>
      <c r="T238" s="7">
        <f t="shared" ref="T238:T245" si="119">S238/M238*100</f>
        <v>106.99970109101777</v>
      </c>
      <c r="U238" s="34">
        <f>P238*1.06</f>
        <v>1517.7821999999999</v>
      </c>
      <c r="V238" s="30">
        <v>2.1600000000000001E-2</v>
      </c>
      <c r="W238" s="7">
        <f>U238*V238</f>
        <v>32.784095520000001</v>
      </c>
      <c r="X238" s="5">
        <f>W238*E238</f>
        <v>13179.20639904</v>
      </c>
      <c r="Y238" s="7">
        <f>X238/S238*100</f>
        <v>106</v>
      </c>
      <c r="Z238" s="7">
        <f>U238/P238*100</f>
        <v>106</v>
      </c>
    </row>
    <row r="239" spans="1:26" s="1" customFormat="1" ht="19.5" customHeight="1">
      <c r="A239" s="6">
        <v>2</v>
      </c>
      <c r="B239" s="4" t="s">
        <v>11</v>
      </c>
      <c r="C239" s="55" t="s">
        <v>52</v>
      </c>
      <c r="D239" s="5" t="s">
        <v>12</v>
      </c>
      <c r="E239" s="20">
        <v>14</v>
      </c>
      <c r="F239" s="5">
        <v>5863.02</v>
      </c>
      <c r="G239" s="22">
        <v>30</v>
      </c>
      <c r="H239" s="7">
        <f>F239*G239/1000</f>
        <v>175.89060000000001</v>
      </c>
      <c r="I239" s="5">
        <f t="shared" ref="I239:I244" si="120">H239*E239</f>
        <v>2462.4684000000002</v>
      </c>
      <c r="J239" s="7">
        <v>6109.27</v>
      </c>
      <c r="K239" s="22">
        <v>30</v>
      </c>
      <c r="L239" s="7">
        <f>J239*K239/1000</f>
        <v>183.27809999999999</v>
      </c>
      <c r="M239" s="5">
        <f t="shared" si="115"/>
        <v>2565.8933999999999</v>
      </c>
      <c r="N239" s="7">
        <f t="shared" si="116"/>
        <v>104.20005389713833</v>
      </c>
      <c r="O239" s="51">
        <f t="shared" ref="O239:O244" si="121">J239/F239*100</f>
        <v>104.20005389713833</v>
      </c>
      <c r="P239" s="44">
        <v>6.57</v>
      </c>
      <c r="Q239" s="22">
        <v>30</v>
      </c>
      <c r="R239" s="7">
        <f t="shared" si="117"/>
        <v>197.10000000000002</v>
      </c>
      <c r="S239" s="5">
        <f t="shared" si="118"/>
        <v>2759.4000000000005</v>
      </c>
      <c r="T239" s="7">
        <f t="shared" si="119"/>
        <v>107.54149022714662</v>
      </c>
      <c r="U239" s="44">
        <v>6.57</v>
      </c>
      <c r="V239" s="22">
        <v>30</v>
      </c>
      <c r="W239" s="7">
        <f>U239*V239</f>
        <v>197.10000000000002</v>
      </c>
      <c r="X239" s="5">
        <f>W239*E239</f>
        <v>2759.4000000000005</v>
      </c>
      <c r="Y239" s="7">
        <f>X239/S239*100</f>
        <v>100</v>
      </c>
      <c r="Z239" s="7">
        <f>U239/P239*100</f>
        <v>100</v>
      </c>
    </row>
    <row r="240" spans="1:26" s="1" customFormat="1" ht="19.5" customHeight="1">
      <c r="A240" s="6">
        <v>3</v>
      </c>
      <c r="B240" s="4" t="s">
        <v>21</v>
      </c>
      <c r="C240" s="13" t="s">
        <v>43</v>
      </c>
      <c r="D240" s="5" t="s">
        <v>12</v>
      </c>
      <c r="E240" s="20">
        <v>14</v>
      </c>
      <c r="F240" s="5">
        <v>15.63</v>
      </c>
      <c r="G240" s="31">
        <v>5.53</v>
      </c>
      <c r="H240" s="7">
        <f>F240*G240</f>
        <v>86.433900000000008</v>
      </c>
      <c r="I240" s="5">
        <f t="shared" si="120"/>
        <v>1210.0746000000001</v>
      </c>
      <c r="J240" s="5">
        <v>16.43</v>
      </c>
      <c r="K240" s="22">
        <v>5.53</v>
      </c>
      <c r="L240" s="7">
        <f>J240*K240</f>
        <v>90.857900000000001</v>
      </c>
      <c r="M240" s="5">
        <f t="shared" si="115"/>
        <v>1272.0106000000001</v>
      </c>
      <c r="N240" s="7">
        <f t="shared" si="116"/>
        <v>105.11836212412027</v>
      </c>
      <c r="O240" s="51">
        <f t="shared" si="121"/>
        <v>105.11836212412027</v>
      </c>
      <c r="P240" s="43">
        <v>18.29</v>
      </c>
      <c r="Q240" s="22">
        <v>5.53</v>
      </c>
      <c r="R240" s="7">
        <f t="shared" si="117"/>
        <v>101.1437</v>
      </c>
      <c r="S240" s="5">
        <f t="shared" si="118"/>
        <v>1416.0118</v>
      </c>
      <c r="T240" s="7">
        <f t="shared" si="119"/>
        <v>111.32075471698113</v>
      </c>
      <c r="U240" s="10">
        <v>20.37</v>
      </c>
      <c r="V240" s="22">
        <v>5.53</v>
      </c>
      <c r="W240" s="7">
        <f>U240*V240</f>
        <v>112.6461</v>
      </c>
      <c r="X240" s="5">
        <f>W240*E240</f>
        <v>1577.0454</v>
      </c>
      <c r="Y240" s="7">
        <f>X240/S240*100</f>
        <v>111.37233460907601</v>
      </c>
      <c r="Z240" s="7">
        <f>U240/P240*100</f>
        <v>111.37233460907601</v>
      </c>
    </row>
    <row r="241" spans="1:26" s="1" customFormat="1" ht="19.5" customHeight="1">
      <c r="A241" s="6">
        <v>4</v>
      </c>
      <c r="B241" s="4" t="s">
        <v>16</v>
      </c>
      <c r="C241" s="13" t="s">
        <v>43</v>
      </c>
      <c r="D241" s="5" t="s">
        <v>12</v>
      </c>
      <c r="E241" s="20">
        <v>14</v>
      </c>
      <c r="F241" s="5">
        <v>12.39</v>
      </c>
      <c r="G241" s="22">
        <v>5.53</v>
      </c>
      <c r="H241" s="7">
        <f>F241*G241</f>
        <v>68.5167</v>
      </c>
      <c r="I241" s="5">
        <f t="shared" si="120"/>
        <v>959.23379999999997</v>
      </c>
      <c r="J241" s="5">
        <v>13.03</v>
      </c>
      <c r="K241" s="22">
        <v>5.53</v>
      </c>
      <c r="L241" s="7">
        <f>J241*K241</f>
        <v>72.055899999999994</v>
      </c>
      <c r="M241" s="5">
        <f t="shared" si="115"/>
        <v>1008.7825999999999</v>
      </c>
      <c r="N241" s="7">
        <f t="shared" si="116"/>
        <v>105.16545601291362</v>
      </c>
      <c r="O241" s="51">
        <f t="shared" si="121"/>
        <v>105.16545601291362</v>
      </c>
      <c r="P241" s="43">
        <v>14.5</v>
      </c>
      <c r="Q241" s="22">
        <v>5.53</v>
      </c>
      <c r="R241" s="7">
        <f t="shared" si="117"/>
        <v>80.185000000000002</v>
      </c>
      <c r="S241" s="5">
        <f t="shared" si="118"/>
        <v>1122.5900000000001</v>
      </c>
      <c r="T241" s="7">
        <f t="shared" si="119"/>
        <v>111.28165771297009</v>
      </c>
      <c r="U241" s="10">
        <f>P241*1.114</f>
        <v>16.153000000000002</v>
      </c>
      <c r="V241" s="22">
        <v>5.53</v>
      </c>
      <c r="W241" s="7">
        <f>U241*V241</f>
        <v>89.326090000000022</v>
      </c>
      <c r="X241" s="5">
        <f>W241*E241</f>
        <v>1250.5652600000003</v>
      </c>
      <c r="Y241" s="7">
        <f>X241/S241*100</f>
        <v>111.4</v>
      </c>
      <c r="Z241" s="7">
        <f>U241/P241*100</f>
        <v>111.4</v>
      </c>
    </row>
    <row r="242" spans="1:26" s="1" customFormat="1" ht="19.5" customHeight="1">
      <c r="A242" s="6">
        <v>5</v>
      </c>
      <c r="B242" s="4" t="s">
        <v>18</v>
      </c>
      <c r="C242" s="14" t="s">
        <v>45</v>
      </c>
      <c r="D242" s="5" t="s">
        <v>12</v>
      </c>
      <c r="E242" s="20">
        <v>14</v>
      </c>
      <c r="F242" s="5">
        <v>2.9</v>
      </c>
      <c r="G242" s="22">
        <v>55</v>
      </c>
      <c r="H242" s="7">
        <f>F242*G242</f>
        <v>159.5</v>
      </c>
      <c r="I242" s="5">
        <f t="shared" si="120"/>
        <v>2233</v>
      </c>
      <c r="J242" s="5">
        <v>3.02</v>
      </c>
      <c r="K242" s="22">
        <v>55</v>
      </c>
      <c r="L242" s="7">
        <f>J242*K242</f>
        <v>166.1</v>
      </c>
      <c r="M242" s="5">
        <f t="shared" si="115"/>
        <v>2325.4</v>
      </c>
      <c r="N242" s="7">
        <f t="shared" si="116"/>
        <v>104.13793103448276</v>
      </c>
      <c r="O242" s="51">
        <f t="shared" si="121"/>
        <v>104.13793103448276</v>
      </c>
      <c r="P242" s="43">
        <v>3.24</v>
      </c>
      <c r="Q242" s="22">
        <v>55</v>
      </c>
      <c r="R242" s="7">
        <f t="shared" si="117"/>
        <v>178.20000000000002</v>
      </c>
      <c r="S242" s="5">
        <f t="shared" si="118"/>
        <v>2494.8000000000002</v>
      </c>
      <c r="T242" s="7">
        <f t="shared" si="119"/>
        <v>107.28476821192052</v>
      </c>
      <c r="U242" s="43">
        <v>3.28</v>
      </c>
      <c r="V242" s="22">
        <v>55</v>
      </c>
      <c r="W242" s="7">
        <f>U242*V242</f>
        <v>180.39999999999998</v>
      </c>
      <c r="X242" s="5">
        <f>W242*E242</f>
        <v>2525.5999999999995</v>
      </c>
      <c r="Y242" s="7">
        <f>X242/S242*100</f>
        <v>101.23456790123453</v>
      </c>
      <c r="Z242" s="7">
        <f>U242/P242*100</f>
        <v>101.23456790123456</v>
      </c>
    </row>
    <row r="243" spans="1:26" s="1" customFormat="1" ht="19.5" customHeight="1">
      <c r="A243" s="6">
        <v>6</v>
      </c>
      <c r="B243" s="4" t="s">
        <v>36</v>
      </c>
      <c r="C243" s="13" t="s">
        <v>43</v>
      </c>
      <c r="D243" s="5" t="s">
        <v>10</v>
      </c>
      <c r="E243" s="19">
        <v>38</v>
      </c>
      <c r="F243" s="5">
        <v>15.63</v>
      </c>
      <c r="G243" s="23">
        <v>1.6E-2</v>
      </c>
      <c r="H243" s="7">
        <f>F243*G243</f>
        <v>0.25008000000000002</v>
      </c>
      <c r="I243" s="5">
        <f t="shared" si="120"/>
        <v>9.5030400000000004</v>
      </c>
      <c r="J243" s="5">
        <v>16.43</v>
      </c>
      <c r="K243" s="23">
        <v>1.6E-2</v>
      </c>
      <c r="L243" s="7">
        <f>J243*K243</f>
        <v>0.26288</v>
      </c>
      <c r="M243" s="5">
        <f t="shared" si="115"/>
        <v>9.9894400000000001</v>
      </c>
      <c r="N243" s="7">
        <f t="shared" si="116"/>
        <v>105.11836212412027</v>
      </c>
      <c r="O243" s="51">
        <f t="shared" si="121"/>
        <v>105.11836212412027</v>
      </c>
      <c r="P243" s="43"/>
      <c r="Q243" s="23">
        <v>1.6E-2</v>
      </c>
      <c r="R243" s="7">
        <f t="shared" si="117"/>
        <v>0</v>
      </c>
      <c r="S243" s="5">
        <f t="shared" si="118"/>
        <v>0</v>
      </c>
      <c r="T243" s="7">
        <f t="shared" si="119"/>
        <v>0</v>
      </c>
      <c r="U243" s="43"/>
      <c r="V243" s="23"/>
      <c r="W243" s="7"/>
      <c r="X243" s="5"/>
      <c r="Y243" s="7"/>
      <c r="Z243" s="7"/>
    </row>
    <row r="244" spans="1:26" s="1" customFormat="1" ht="19.5" customHeight="1">
      <c r="A244" s="6">
        <v>7</v>
      </c>
      <c r="B244" s="4" t="s">
        <v>37</v>
      </c>
      <c r="C244" s="14" t="s">
        <v>45</v>
      </c>
      <c r="D244" s="5" t="s">
        <v>10</v>
      </c>
      <c r="E244" s="19">
        <v>38</v>
      </c>
      <c r="F244" s="5">
        <v>2.9</v>
      </c>
      <c r="G244" s="22">
        <v>2</v>
      </c>
      <c r="H244" s="7">
        <f>F244*G244</f>
        <v>5.8</v>
      </c>
      <c r="I244" s="5">
        <f t="shared" si="120"/>
        <v>220.4</v>
      </c>
      <c r="J244" s="5">
        <v>3.02</v>
      </c>
      <c r="K244" s="22">
        <v>2</v>
      </c>
      <c r="L244" s="7">
        <f>J244*K244</f>
        <v>6.04</v>
      </c>
      <c r="M244" s="5">
        <f t="shared" si="115"/>
        <v>229.52</v>
      </c>
      <c r="N244" s="7">
        <f t="shared" si="116"/>
        <v>104.13793103448276</v>
      </c>
      <c r="O244" s="51">
        <f t="shared" si="121"/>
        <v>104.13793103448276</v>
      </c>
      <c r="P244" s="43"/>
      <c r="Q244" s="22">
        <v>2</v>
      </c>
      <c r="R244" s="7">
        <f t="shared" si="117"/>
        <v>0</v>
      </c>
      <c r="S244" s="5">
        <f t="shared" si="118"/>
        <v>0</v>
      </c>
      <c r="T244" s="7">
        <f t="shared" si="119"/>
        <v>0</v>
      </c>
      <c r="U244" s="43"/>
      <c r="V244" s="22"/>
      <c r="W244" s="7"/>
      <c r="X244" s="5"/>
      <c r="Y244" s="7"/>
      <c r="Z244" s="7"/>
    </row>
    <row r="245" spans="1:26" s="1" customFormat="1" ht="19.5" customHeight="1">
      <c r="A245" s="6">
        <v>8</v>
      </c>
      <c r="B245" s="4" t="s">
        <v>19</v>
      </c>
      <c r="C245" s="4"/>
      <c r="D245" s="8" t="s">
        <v>13</v>
      </c>
      <c r="E245" s="86" t="s">
        <v>13</v>
      </c>
      <c r="F245" s="8" t="s">
        <v>13</v>
      </c>
      <c r="G245" s="24" t="s">
        <v>13</v>
      </c>
      <c r="H245" s="8" t="s">
        <v>13</v>
      </c>
      <c r="I245" s="10">
        <f>SUM(I238:I244)</f>
        <v>18241.477344000003</v>
      </c>
      <c r="J245" s="8" t="s">
        <v>13</v>
      </c>
      <c r="K245" s="24" t="s">
        <v>13</v>
      </c>
      <c r="L245" s="8" t="s">
        <v>13</v>
      </c>
      <c r="M245" s="10">
        <f>SUM(M238:M244)</f>
        <v>19031.454280000005</v>
      </c>
      <c r="N245" s="39">
        <f t="shared" si="116"/>
        <v>104.33066314258721</v>
      </c>
      <c r="O245" s="51" t="s">
        <v>13</v>
      </c>
      <c r="P245" s="45" t="s">
        <v>13</v>
      </c>
      <c r="Q245" s="24" t="s">
        <v>13</v>
      </c>
      <c r="R245" s="8" t="s">
        <v>13</v>
      </c>
      <c r="S245" s="10">
        <f>SUM(S238:S244)</f>
        <v>20226.015383999998</v>
      </c>
      <c r="T245" s="39">
        <f t="shared" si="119"/>
        <v>106.27677258093379</v>
      </c>
      <c r="U245" s="45" t="s">
        <v>13</v>
      </c>
      <c r="V245" s="24" t="s">
        <v>13</v>
      </c>
      <c r="W245" s="8" t="s">
        <v>13</v>
      </c>
      <c r="X245" s="10">
        <f>SUM(X238:X244)</f>
        <v>21291.817059039997</v>
      </c>
      <c r="Y245" s="39">
        <f>X245/S245*100</f>
        <v>105.26945943036863</v>
      </c>
      <c r="Z245" s="7" t="s">
        <v>13</v>
      </c>
    </row>
    <row r="246" spans="1:26" s="1" customFormat="1" ht="19.5" customHeight="1">
      <c r="A246" s="57"/>
      <c r="B246" s="58"/>
      <c r="C246" s="58"/>
      <c r="D246" s="59"/>
      <c r="E246" s="162"/>
      <c r="F246" s="59"/>
      <c r="G246" s="167"/>
      <c r="H246" s="59"/>
      <c r="I246" s="61"/>
      <c r="J246" s="59"/>
      <c r="K246" s="167"/>
      <c r="L246" s="59"/>
      <c r="M246" s="61"/>
      <c r="N246" s="64"/>
      <c r="O246" s="168"/>
      <c r="P246" s="59"/>
      <c r="Q246" s="167"/>
      <c r="R246" s="59"/>
      <c r="S246" s="61"/>
      <c r="T246" s="64"/>
      <c r="U246" s="59"/>
      <c r="V246" s="167"/>
      <c r="W246" s="59"/>
      <c r="X246" s="61"/>
      <c r="Y246" s="64"/>
      <c r="Z246" s="62"/>
    </row>
    <row r="247" spans="1:26" s="1" customFormat="1" ht="19.5" customHeight="1">
      <c r="A247" s="57"/>
      <c r="B247" s="178" t="s">
        <v>107</v>
      </c>
      <c r="C247" s="58"/>
      <c r="D247" s="59"/>
      <c r="E247" s="162"/>
      <c r="F247" s="59"/>
      <c r="G247" s="167"/>
      <c r="H247" s="59"/>
      <c r="I247" s="61"/>
      <c r="J247" s="59"/>
      <c r="K247" s="167"/>
      <c r="L247" s="59"/>
      <c r="M247" s="61"/>
      <c r="N247" s="64"/>
      <c r="O247" s="168"/>
      <c r="P247" s="59"/>
      <c r="Q247" s="167"/>
      <c r="R247" s="59"/>
      <c r="S247" s="61"/>
      <c r="T247" s="64"/>
      <c r="U247" s="59"/>
      <c r="V247" s="167"/>
      <c r="W247" s="59"/>
      <c r="X247" s="61"/>
      <c r="Y247" s="64"/>
      <c r="Z247" s="62"/>
    </row>
    <row r="248" spans="1:26" s="1" customFormat="1" ht="30.75" customHeight="1">
      <c r="A248" s="57"/>
      <c r="B248" s="58"/>
      <c r="C248" s="58"/>
      <c r="D248" s="59"/>
      <c r="E248" s="162"/>
      <c r="F248" s="59"/>
      <c r="G248" s="167"/>
      <c r="H248" s="59"/>
      <c r="I248" s="61"/>
      <c r="J248" s="59"/>
      <c r="K248" s="167"/>
      <c r="L248" s="59"/>
      <c r="M248" s="61"/>
      <c r="N248" s="64"/>
      <c r="O248" s="168"/>
      <c r="P248" s="59"/>
      <c r="Q248" s="167"/>
      <c r="R248" s="59"/>
      <c r="S248" s="61"/>
      <c r="T248" s="64"/>
      <c r="U248" s="59"/>
      <c r="V248" s="167"/>
      <c r="W248" s="59"/>
      <c r="X248" s="61"/>
      <c r="Y248" s="64"/>
      <c r="Z248" s="62"/>
    </row>
    <row r="249" spans="1:26" ht="18.75">
      <c r="A249" s="66" t="s">
        <v>91</v>
      </c>
      <c r="B249" s="67"/>
      <c r="C249" s="67"/>
      <c r="D249" s="67"/>
      <c r="E249" s="87"/>
      <c r="F249" s="67"/>
      <c r="G249" s="67"/>
      <c r="H249" s="68"/>
      <c r="I249" s="67"/>
      <c r="J249" s="67"/>
      <c r="K249" s="67"/>
      <c r="L249" s="68"/>
      <c r="M249" s="67"/>
      <c r="N249" s="67"/>
      <c r="O249" s="67"/>
      <c r="P249"/>
      <c r="Q249"/>
      <c r="R249" s="69"/>
      <c r="S249" s="70"/>
      <c r="T249"/>
      <c r="Y249" s="153"/>
    </row>
    <row r="250" spans="1:26" s="1" customFormat="1" ht="15.75" customHeight="1">
      <c r="A250" s="184" t="s">
        <v>0</v>
      </c>
      <c r="B250" s="181" t="s">
        <v>1</v>
      </c>
      <c r="C250" s="181" t="s">
        <v>40</v>
      </c>
      <c r="D250" s="209" t="s">
        <v>2</v>
      </c>
      <c r="E250" s="212" t="s">
        <v>3</v>
      </c>
      <c r="F250" s="189" t="s">
        <v>14</v>
      </c>
      <c r="G250" s="190"/>
      <c r="H250" s="190"/>
      <c r="I250" s="191"/>
      <c r="J250" s="199" t="s">
        <v>4</v>
      </c>
      <c r="K250" s="200"/>
      <c r="L250" s="200"/>
      <c r="M250" s="201"/>
      <c r="N250" s="196" t="s">
        <v>8</v>
      </c>
      <c r="O250" s="181" t="s">
        <v>29</v>
      </c>
      <c r="P250" s="199" t="s">
        <v>61</v>
      </c>
      <c r="Q250" s="200"/>
      <c r="R250" s="200"/>
      <c r="S250" s="201"/>
      <c r="T250" s="196" t="s">
        <v>63</v>
      </c>
      <c r="U250" s="199" t="s">
        <v>65</v>
      </c>
      <c r="V250" s="200"/>
      <c r="W250" s="200"/>
      <c r="X250" s="201"/>
      <c r="Y250" s="196" t="s">
        <v>68</v>
      </c>
      <c r="Z250" s="196" t="s">
        <v>69</v>
      </c>
    </row>
    <row r="251" spans="1:26" s="1" customFormat="1" ht="15.75" customHeight="1">
      <c r="A251" s="185"/>
      <c r="B251" s="187"/>
      <c r="C251" s="182"/>
      <c r="D251" s="210"/>
      <c r="E251" s="213"/>
      <c r="F251" s="192" t="s">
        <v>34</v>
      </c>
      <c r="G251" s="193"/>
      <c r="H251" s="193"/>
      <c r="I251" s="194"/>
      <c r="J251" s="202" t="s">
        <v>15</v>
      </c>
      <c r="K251" s="203"/>
      <c r="L251" s="203"/>
      <c r="M251" s="204"/>
      <c r="N251" s="197"/>
      <c r="O251" s="215"/>
      <c r="P251" s="202" t="s">
        <v>62</v>
      </c>
      <c r="Q251" s="203"/>
      <c r="R251" s="203"/>
      <c r="S251" s="204"/>
      <c r="T251" s="197"/>
      <c r="U251" s="202" t="s">
        <v>66</v>
      </c>
      <c r="V251" s="203"/>
      <c r="W251" s="203"/>
      <c r="X251" s="204"/>
      <c r="Y251" s="197"/>
      <c r="Z251" s="197"/>
    </row>
    <row r="252" spans="1:26" s="1" customFormat="1" ht="30.75" customHeight="1">
      <c r="A252" s="186"/>
      <c r="B252" s="188"/>
      <c r="C252" s="183"/>
      <c r="D252" s="211"/>
      <c r="E252" s="214"/>
      <c r="F252" s="3" t="s">
        <v>5</v>
      </c>
      <c r="G252" s="21" t="s">
        <v>41</v>
      </c>
      <c r="H252" s="26" t="s">
        <v>6</v>
      </c>
      <c r="I252" s="3" t="s">
        <v>7</v>
      </c>
      <c r="J252" s="3" t="s">
        <v>5</v>
      </c>
      <c r="K252" s="3" t="s">
        <v>41</v>
      </c>
      <c r="L252" s="26" t="s">
        <v>6</v>
      </c>
      <c r="M252" s="3" t="s">
        <v>7</v>
      </c>
      <c r="N252" s="198"/>
      <c r="O252" s="216"/>
      <c r="P252" s="16" t="s">
        <v>5</v>
      </c>
      <c r="Q252" s="3" t="s">
        <v>41</v>
      </c>
      <c r="R252" s="28" t="s">
        <v>6</v>
      </c>
      <c r="S252" s="16" t="s">
        <v>7</v>
      </c>
      <c r="T252" s="198"/>
      <c r="U252" s="16" t="s">
        <v>5</v>
      </c>
      <c r="V252" s="3" t="s">
        <v>41</v>
      </c>
      <c r="W252" s="28" t="s">
        <v>6</v>
      </c>
      <c r="X252" s="16" t="s">
        <v>7</v>
      </c>
      <c r="Y252" s="198"/>
      <c r="Z252" s="198"/>
    </row>
    <row r="253" spans="1:26" s="1" customFormat="1" ht="44.25" customHeight="1">
      <c r="A253" s="6">
        <v>1</v>
      </c>
      <c r="B253" s="4" t="s">
        <v>9</v>
      </c>
      <c r="C253" s="159" t="s">
        <v>46</v>
      </c>
      <c r="D253" s="5" t="s">
        <v>10</v>
      </c>
      <c r="E253" s="19">
        <v>619.1</v>
      </c>
      <c r="F253" s="5">
        <v>1283.72</v>
      </c>
      <c r="G253" s="30">
        <v>2.1600000000000001E-2</v>
      </c>
      <c r="H253" s="7">
        <f>F253*G253</f>
        <v>27.728352000000001</v>
      </c>
      <c r="I253" s="5">
        <f>H253*E253</f>
        <v>17166.622723200002</v>
      </c>
      <c r="J253" s="15">
        <v>1338.2</v>
      </c>
      <c r="K253" s="108">
        <v>2.1600000000000001E-2</v>
      </c>
      <c r="L253" s="42">
        <f>J253*K253</f>
        <v>28.905120000000004</v>
      </c>
      <c r="M253" s="41">
        <f t="shared" ref="M253:M259" si="122">L253*E253</f>
        <v>17895.159792000002</v>
      </c>
      <c r="N253" s="42">
        <f t="shared" ref="N253:N260" si="123">M253/I253*100</f>
        <v>104.24391611877979</v>
      </c>
      <c r="O253" s="109">
        <f>J253/F253*100</f>
        <v>104.24391611877979</v>
      </c>
      <c r="P253" s="91">
        <v>1431.87</v>
      </c>
      <c r="Q253" s="108">
        <v>2.1600000000000001E-2</v>
      </c>
      <c r="R253" s="7">
        <f t="shared" ref="R253:R259" si="124">P253*Q253</f>
        <v>30.928391999999999</v>
      </c>
      <c r="S253" s="5">
        <f t="shared" ref="S253:S259" si="125">R253*E253</f>
        <v>19147.767487199999</v>
      </c>
      <c r="T253" s="7">
        <f t="shared" ref="T253:T260" si="126">S253/M253*100</f>
        <v>106.99970109101777</v>
      </c>
      <c r="U253" s="34">
        <f>P253*1.06</f>
        <v>1517.7821999999999</v>
      </c>
      <c r="V253" s="30">
        <v>2.1600000000000001E-2</v>
      </c>
      <c r="W253" s="7">
        <f>U253*V253</f>
        <v>32.784095520000001</v>
      </c>
      <c r="X253" s="5">
        <f>W253*E253</f>
        <v>20296.633536432</v>
      </c>
      <c r="Y253" s="7">
        <f>X253/S253*100</f>
        <v>106</v>
      </c>
      <c r="Z253" s="7">
        <f>U253/P253*100</f>
        <v>106</v>
      </c>
    </row>
    <row r="254" spans="1:26" s="1" customFormat="1" ht="19.5" customHeight="1">
      <c r="A254" s="6">
        <v>2</v>
      </c>
      <c r="B254" s="4" t="s">
        <v>11</v>
      </c>
      <c r="C254" s="55" t="s">
        <v>52</v>
      </c>
      <c r="D254" s="5" t="s">
        <v>12</v>
      </c>
      <c r="E254" s="20">
        <v>22</v>
      </c>
      <c r="F254" s="5">
        <v>5863.02</v>
      </c>
      <c r="G254" s="22">
        <v>30</v>
      </c>
      <c r="H254" s="7">
        <f>F254*G254/1000</f>
        <v>175.89060000000001</v>
      </c>
      <c r="I254" s="5">
        <f t="shared" ref="I254:I259" si="127">H254*E254</f>
        <v>3869.5932000000003</v>
      </c>
      <c r="J254" s="7">
        <v>6109.27</v>
      </c>
      <c r="K254" s="22">
        <v>30</v>
      </c>
      <c r="L254" s="7">
        <f>J254*K254/1000</f>
        <v>183.27809999999999</v>
      </c>
      <c r="M254" s="5">
        <f t="shared" si="122"/>
        <v>4032.1181999999999</v>
      </c>
      <c r="N254" s="7">
        <f t="shared" si="123"/>
        <v>104.20005389713833</v>
      </c>
      <c r="O254" s="51">
        <f t="shared" ref="O254:O259" si="128">J254/F254*100</f>
        <v>104.20005389713833</v>
      </c>
      <c r="P254" s="44">
        <v>6.57</v>
      </c>
      <c r="Q254" s="22">
        <v>30</v>
      </c>
      <c r="R254" s="7">
        <f t="shared" si="124"/>
        <v>197.10000000000002</v>
      </c>
      <c r="S254" s="5">
        <f t="shared" si="125"/>
        <v>4336.2000000000007</v>
      </c>
      <c r="T254" s="7">
        <f t="shared" si="126"/>
        <v>107.54149022714662</v>
      </c>
      <c r="U254" s="44">
        <v>6.57</v>
      </c>
      <c r="V254" s="22">
        <v>30</v>
      </c>
      <c r="W254" s="7">
        <f>U254*V254</f>
        <v>197.10000000000002</v>
      </c>
      <c r="X254" s="5">
        <f>W254*E254</f>
        <v>4336.2000000000007</v>
      </c>
      <c r="Y254" s="7">
        <f>X254/S254*100</f>
        <v>100</v>
      </c>
      <c r="Z254" s="7">
        <f>U254/P254*100</f>
        <v>100</v>
      </c>
    </row>
    <row r="255" spans="1:26" s="1" customFormat="1" ht="19.5" customHeight="1">
      <c r="A255" s="6">
        <v>3</v>
      </c>
      <c r="B255" s="4" t="s">
        <v>21</v>
      </c>
      <c r="C255" s="13" t="s">
        <v>43</v>
      </c>
      <c r="D255" s="5" t="s">
        <v>12</v>
      </c>
      <c r="E255" s="20">
        <v>22</v>
      </c>
      <c r="F255" s="5">
        <v>15.63</v>
      </c>
      <c r="G255" s="31">
        <v>5.53</v>
      </c>
      <c r="H255" s="7">
        <f>F255*G255</f>
        <v>86.433900000000008</v>
      </c>
      <c r="I255" s="5">
        <f t="shared" si="127"/>
        <v>1901.5458000000001</v>
      </c>
      <c r="J255" s="5">
        <v>16.43</v>
      </c>
      <c r="K255" s="22">
        <v>5.53</v>
      </c>
      <c r="L255" s="7">
        <f>J255*K255</f>
        <v>90.857900000000001</v>
      </c>
      <c r="M255" s="5">
        <f t="shared" si="122"/>
        <v>1998.8738000000001</v>
      </c>
      <c r="N255" s="7">
        <f t="shared" si="123"/>
        <v>105.1183621241203</v>
      </c>
      <c r="O255" s="51">
        <f t="shared" si="128"/>
        <v>105.11836212412027</v>
      </c>
      <c r="P255" s="43">
        <v>18.29</v>
      </c>
      <c r="Q255" s="22">
        <v>5.53</v>
      </c>
      <c r="R255" s="7">
        <f t="shared" si="124"/>
        <v>101.1437</v>
      </c>
      <c r="S255" s="5">
        <f t="shared" si="125"/>
        <v>2225.1614</v>
      </c>
      <c r="T255" s="7">
        <f t="shared" si="126"/>
        <v>111.32075471698113</v>
      </c>
      <c r="U255" s="10">
        <v>20.37</v>
      </c>
      <c r="V255" s="22">
        <v>5.53</v>
      </c>
      <c r="W255" s="7">
        <f>U255*V255</f>
        <v>112.6461</v>
      </c>
      <c r="X255" s="5">
        <f>W255*E255</f>
        <v>2478.2141999999999</v>
      </c>
      <c r="Y255" s="7">
        <f>X255/S255*100</f>
        <v>111.37233460907598</v>
      </c>
      <c r="Z255" s="7">
        <f>U255/P255*100</f>
        <v>111.37233460907601</v>
      </c>
    </row>
    <row r="256" spans="1:26" s="1" customFormat="1" ht="19.5" customHeight="1">
      <c r="A256" s="6">
        <v>4</v>
      </c>
      <c r="B256" s="4" t="s">
        <v>16</v>
      </c>
      <c r="C256" s="13" t="s">
        <v>43</v>
      </c>
      <c r="D256" s="5" t="s">
        <v>12</v>
      </c>
      <c r="E256" s="20">
        <v>22</v>
      </c>
      <c r="F256" s="5">
        <v>12.39</v>
      </c>
      <c r="G256" s="22">
        <v>5.53</v>
      </c>
      <c r="H256" s="7">
        <f>F256*G256</f>
        <v>68.5167</v>
      </c>
      <c r="I256" s="5">
        <f t="shared" si="127"/>
        <v>1507.3674000000001</v>
      </c>
      <c r="J256" s="5">
        <v>13.03</v>
      </c>
      <c r="K256" s="22">
        <v>5.53</v>
      </c>
      <c r="L256" s="7">
        <f>J256*K256</f>
        <v>72.055899999999994</v>
      </c>
      <c r="M256" s="5">
        <f t="shared" si="122"/>
        <v>1585.2297999999998</v>
      </c>
      <c r="N256" s="7">
        <f t="shared" si="123"/>
        <v>105.16545601291362</v>
      </c>
      <c r="O256" s="51">
        <f t="shared" si="128"/>
        <v>105.16545601291362</v>
      </c>
      <c r="P256" s="43">
        <v>14.5</v>
      </c>
      <c r="Q256" s="22">
        <v>5.53</v>
      </c>
      <c r="R256" s="7">
        <f t="shared" si="124"/>
        <v>80.185000000000002</v>
      </c>
      <c r="S256" s="5">
        <f t="shared" si="125"/>
        <v>1764.0700000000002</v>
      </c>
      <c r="T256" s="7">
        <f t="shared" si="126"/>
        <v>111.28165771297009</v>
      </c>
      <c r="U256" s="10">
        <f>P256*1.114</f>
        <v>16.153000000000002</v>
      </c>
      <c r="V256" s="22">
        <v>5.53</v>
      </c>
      <c r="W256" s="7">
        <f>U256*V256</f>
        <v>89.326090000000022</v>
      </c>
      <c r="X256" s="5">
        <f>W256*E256</f>
        <v>1965.1739800000005</v>
      </c>
      <c r="Y256" s="7">
        <f>X256/S256*100</f>
        <v>111.4</v>
      </c>
      <c r="Z256" s="7">
        <f>U256/P256*100</f>
        <v>111.4</v>
      </c>
    </row>
    <row r="257" spans="1:26" s="1" customFormat="1" ht="19.5" customHeight="1">
      <c r="A257" s="6">
        <v>5</v>
      </c>
      <c r="B257" s="4" t="s">
        <v>18</v>
      </c>
      <c r="C257" s="14" t="s">
        <v>45</v>
      </c>
      <c r="D257" s="5" t="s">
        <v>12</v>
      </c>
      <c r="E257" s="20">
        <v>22</v>
      </c>
      <c r="F257" s="5">
        <v>2.9</v>
      </c>
      <c r="G257" s="22">
        <v>55</v>
      </c>
      <c r="H257" s="7">
        <f>F257*G257</f>
        <v>159.5</v>
      </c>
      <c r="I257" s="5">
        <f t="shared" si="127"/>
        <v>3509</v>
      </c>
      <c r="J257" s="5">
        <v>3.02</v>
      </c>
      <c r="K257" s="22">
        <v>55</v>
      </c>
      <c r="L257" s="7">
        <f>J257*K257</f>
        <v>166.1</v>
      </c>
      <c r="M257" s="5">
        <f t="shared" si="122"/>
        <v>3654.2</v>
      </c>
      <c r="N257" s="7">
        <f t="shared" si="123"/>
        <v>104.13793103448275</v>
      </c>
      <c r="O257" s="51">
        <f t="shared" si="128"/>
        <v>104.13793103448276</v>
      </c>
      <c r="P257" s="43">
        <v>3.24</v>
      </c>
      <c r="Q257" s="22">
        <v>55</v>
      </c>
      <c r="R257" s="7">
        <f t="shared" si="124"/>
        <v>178.20000000000002</v>
      </c>
      <c r="S257" s="5">
        <f t="shared" si="125"/>
        <v>3920.4000000000005</v>
      </c>
      <c r="T257" s="7">
        <f t="shared" si="126"/>
        <v>107.28476821192055</v>
      </c>
      <c r="U257" s="43">
        <v>3.28</v>
      </c>
      <c r="V257" s="22">
        <v>55</v>
      </c>
      <c r="W257" s="7">
        <f>U257*V257</f>
        <v>180.39999999999998</v>
      </c>
      <c r="X257" s="5">
        <f>W257*E257</f>
        <v>3968.7999999999993</v>
      </c>
      <c r="Y257" s="7">
        <f>X257/S257*100</f>
        <v>101.23456790123453</v>
      </c>
      <c r="Z257" s="7">
        <f>U257/P257*100</f>
        <v>101.23456790123456</v>
      </c>
    </row>
    <row r="258" spans="1:26" s="1" customFormat="1" ht="19.5" customHeight="1">
      <c r="A258" s="6">
        <v>6</v>
      </c>
      <c r="B258" s="4" t="s">
        <v>36</v>
      </c>
      <c r="C258" s="13" t="s">
        <v>43</v>
      </c>
      <c r="D258" s="5" t="s">
        <v>10</v>
      </c>
      <c r="E258" s="19">
        <v>15.7</v>
      </c>
      <c r="F258" s="5">
        <v>15.63</v>
      </c>
      <c r="G258" s="23">
        <v>1.6E-2</v>
      </c>
      <c r="H258" s="7">
        <f>F258*G258</f>
        <v>0.25008000000000002</v>
      </c>
      <c r="I258" s="5">
        <f t="shared" si="127"/>
        <v>3.9262560000000004</v>
      </c>
      <c r="J258" s="5">
        <v>16.43</v>
      </c>
      <c r="K258" s="23">
        <v>1.6E-2</v>
      </c>
      <c r="L258" s="7">
        <f>J258*K258</f>
        <v>0.26288</v>
      </c>
      <c r="M258" s="5">
        <f t="shared" si="122"/>
        <v>4.1272159999999998</v>
      </c>
      <c r="N258" s="7">
        <f t="shared" si="123"/>
        <v>105.11836212412027</v>
      </c>
      <c r="O258" s="51">
        <f t="shared" si="128"/>
        <v>105.11836212412027</v>
      </c>
      <c r="P258" s="43"/>
      <c r="Q258" s="23">
        <v>1.6E-2</v>
      </c>
      <c r="R258" s="7">
        <f t="shared" si="124"/>
        <v>0</v>
      </c>
      <c r="S258" s="5">
        <f t="shared" si="125"/>
        <v>0</v>
      </c>
      <c r="T258" s="7">
        <f t="shared" si="126"/>
        <v>0</v>
      </c>
      <c r="U258" s="43"/>
      <c r="V258" s="23"/>
      <c r="W258" s="7"/>
      <c r="X258" s="5"/>
      <c r="Y258" s="7"/>
      <c r="Z258" s="7"/>
    </row>
    <row r="259" spans="1:26" s="1" customFormat="1" ht="19.5" customHeight="1">
      <c r="A259" s="6">
        <v>7</v>
      </c>
      <c r="B259" s="4" t="s">
        <v>37</v>
      </c>
      <c r="C259" s="14" t="s">
        <v>45</v>
      </c>
      <c r="D259" s="5" t="s">
        <v>10</v>
      </c>
      <c r="E259" s="19">
        <v>15.7</v>
      </c>
      <c r="F259" s="5">
        <v>2.9</v>
      </c>
      <c r="G259" s="22">
        <v>2</v>
      </c>
      <c r="H259" s="7">
        <f>F259*G259</f>
        <v>5.8</v>
      </c>
      <c r="I259" s="5">
        <f t="shared" si="127"/>
        <v>91.059999999999988</v>
      </c>
      <c r="J259" s="5">
        <v>3.02</v>
      </c>
      <c r="K259" s="22">
        <v>2</v>
      </c>
      <c r="L259" s="7">
        <f>J259*K259</f>
        <v>6.04</v>
      </c>
      <c r="M259" s="5">
        <f t="shared" si="122"/>
        <v>94.828000000000003</v>
      </c>
      <c r="N259" s="7">
        <f t="shared" si="123"/>
        <v>104.13793103448276</v>
      </c>
      <c r="O259" s="51">
        <f t="shared" si="128"/>
        <v>104.13793103448276</v>
      </c>
      <c r="P259" s="43"/>
      <c r="Q259" s="22">
        <v>2</v>
      </c>
      <c r="R259" s="7">
        <f t="shared" si="124"/>
        <v>0</v>
      </c>
      <c r="S259" s="5">
        <f t="shared" si="125"/>
        <v>0</v>
      </c>
      <c r="T259" s="7">
        <f t="shared" si="126"/>
        <v>0</v>
      </c>
      <c r="U259" s="43"/>
      <c r="V259" s="22"/>
      <c r="W259" s="7"/>
      <c r="X259" s="5"/>
      <c r="Y259" s="7"/>
      <c r="Z259" s="7"/>
    </row>
    <row r="260" spans="1:26" s="1" customFormat="1" ht="19.5" customHeight="1">
      <c r="A260" s="6">
        <v>8</v>
      </c>
      <c r="B260" s="4" t="s">
        <v>19</v>
      </c>
      <c r="C260" s="4"/>
      <c r="D260" s="8" t="s">
        <v>13</v>
      </c>
      <c r="E260" s="86" t="s">
        <v>13</v>
      </c>
      <c r="F260" s="8" t="s">
        <v>13</v>
      </c>
      <c r="G260" s="24" t="s">
        <v>13</v>
      </c>
      <c r="H260" s="8" t="s">
        <v>13</v>
      </c>
      <c r="I260" s="10">
        <f>SUM(I253:I259)</f>
        <v>28049.1153792</v>
      </c>
      <c r="J260" s="8" t="s">
        <v>13</v>
      </c>
      <c r="K260" s="24" t="s">
        <v>13</v>
      </c>
      <c r="L260" s="8" t="s">
        <v>13</v>
      </c>
      <c r="M260" s="10">
        <f>SUM(M253:M259)</f>
        <v>29264.536808000008</v>
      </c>
      <c r="N260" s="39">
        <f t="shared" si="123"/>
        <v>104.33318987914075</v>
      </c>
      <c r="O260" s="51" t="s">
        <v>13</v>
      </c>
      <c r="P260" s="45" t="s">
        <v>13</v>
      </c>
      <c r="Q260" s="24" t="s">
        <v>13</v>
      </c>
      <c r="R260" s="8" t="s">
        <v>13</v>
      </c>
      <c r="S260" s="10">
        <f>SUM(S253:S259)</f>
        <v>31393.598887200002</v>
      </c>
      <c r="T260" s="39">
        <f t="shared" si="126"/>
        <v>107.27522903631939</v>
      </c>
      <c r="U260" s="45" t="s">
        <v>13</v>
      </c>
      <c r="V260" s="24" t="s">
        <v>13</v>
      </c>
      <c r="W260" s="8" t="s">
        <v>13</v>
      </c>
      <c r="X260" s="10">
        <f>SUM(X253:X259)</f>
        <v>33045.021716431998</v>
      </c>
      <c r="Y260" s="39">
        <f>X260/S260*100</f>
        <v>105.26038073928927</v>
      </c>
      <c r="Z260" s="7" t="s">
        <v>13</v>
      </c>
    </row>
    <row r="261" spans="1:26" ht="18.75">
      <c r="A261" s="66" t="s">
        <v>86</v>
      </c>
      <c r="B261" s="67"/>
      <c r="C261" s="67"/>
      <c r="D261" s="67"/>
      <c r="E261" s="87"/>
      <c r="F261" s="67"/>
      <c r="G261" s="67"/>
      <c r="H261" s="68"/>
      <c r="I261" s="67"/>
      <c r="J261" s="67"/>
      <c r="K261" s="67"/>
      <c r="L261" s="68"/>
      <c r="M261" s="67"/>
      <c r="N261" s="67"/>
      <c r="O261" s="67"/>
      <c r="P261"/>
      <c r="Q261"/>
      <c r="R261" s="69"/>
      <c r="S261" s="70"/>
      <c r="T261"/>
      <c r="Y261" s="153"/>
    </row>
    <row r="262" spans="1:26" s="1" customFormat="1" ht="15.75" customHeight="1">
      <c r="A262" s="184" t="s">
        <v>0</v>
      </c>
      <c r="B262" s="181" t="s">
        <v>1</v>
      </c>
      <c r="C262" s="181" t="s">
        <v>40</v>
      </c>
      <c r="D262" s="209" t="s">
        <v>2</v>
      </c>
      <c r="E262" s="212" t="s">
        <v>3</v>
      </c>
      <c r="F262" s="189" t="s">
        <v>14</v>
      </c>
      <c r="G262" s="190"/>
      <c r="H262" s="190"/>
      <c r="I262" s="191"/>
      <c r="J262" s="199" t="s">
        <v>4</v>
      </c>
      <c r="K262" s="200"/>
      <c r="L262" s="200"/>
      <c r="M262" s="201"/>
      <c r="N262" s="196" t="s">
        <v>8</v>
      </c>
      <c r="O262" s="181" t="s">
        <v>29</v>
      </c>
      <c r="P262" s="199" t="s">
        <v>61</v>
      </c>
      <c r="Q262" s="200"/>
      <c r="R262" s="200"/>
      <c r="S262" s="201"/>
      <c r="T262" s="196" t="s">
        <v>63</v>
      </c>
      <c r="U262" s="199" t="s">
        <v>65</v>
      </c>
      <c r="V262" s="200"/>
      <c r="W262" s="200"/>
      <c r="X262" s="201"/>
      <c r="Y262" s="196" t="s">
        <v>68</v>
      </c>
      <c r="Z262" s="196" t="s">
        <v>69</v>
      </c>
    </row>
    <row r="263" spans="1:26" s="1" customFormat="1" ht="15.75" customHeight="1">
      <c r="A263" s="185"/>
      <c r="B263" s="187"/>
      <c r="C263" s="182"/>
      <c r="D263" s="210"/>
      <c r="E263" s="213"/>
      <c r="F263" s="192" t="s">
        <v>34</v>
      </c>
      <c r="G263" s="193"/>
      <c r="H263" s="193"/>
      <c r="I263" s="194"/>
      <c r="J263" s="202" t="s">
        <v>15</v>
      </c>
      <c r="K263" s="203"/>
      <c r="L263" s="203"/>
      <c r="M263" s="204"/>
      <c r="N263" s="197"/>
      <c r="O263" s="215"/>
      <c r="P263" s="202" t="s">
        <v>62</v>
      </c>
      <c r="Q263" s="203"/>
      <c r="R263" s="203"/>
      <c r="S263" s="204"/>
      <c r="T263" s="197"/>
      <c r="U263" s="202" t="s">
        <v>66</v>
      </c>
      <c r="V263" s="203"/>
      <c r="W263" s="203"/>
      <c r="X263" s="204"/>
      <c r="Y263" s="197"/>
      <c r="Z263" s="197"/>
    </row>
    <row r="264" spans="1:26" s="1" customFormat="1" ht="30.75" customHeight="1">
      <c r="A264" s="186"/>
      <c r="B264" s="188"/>
      <c r="C264" s="183"/>
      <c r="D264" s="211"/>
      <c r="E264" s="214"/>
      <c r="F264" s="3" t="s">
        <v>5</v>
      </c>
      <c r="G264" s="21" t="s">
        <v>41</v>
      </c>
      <c r="H264" s="26" t="s">
        <v>6</v>
      </c>
      <c r="I264" s="3" t="s">
        <v>7</v>
      </c>
      <c r="J264" s="3" t="s">
        <v>5</v>
      </c>
      <c r="K264" s="3" t="s">
        <v>41</v>
      </c>
      <c r="L264" s="26" t="s">
        <v>6</v>
      </c>
      <c r="M264" s="3" t="s">
        <v>7</v>
      </c>
      <c r="N264" s="198"/>
      <c r="O264" s="216"/>
      <c r="P264" s="16" t="s">
        <v>5</v>
      </c>
      <c r="Q264" s="3" t="s">
        <v>41</v>
      </c>
      <c r="R264" s="28" t="s">
        <v>6</v>
      </c>
      <c r="S264" s="16" t="s">
        <v>7</v>
      </c>
      <c r="T264" s="198"/>
      <c r="U264" s="16" t="s">
        <v>5</v>
      </c>
      <c r="V264" s="3" t="s">
        <v>41</v>
      </c>
      <c r="W264" s="28" t="s">
        <v>6</v>
      </c>
      <c r="X264" s="16" t="s">
        <v>7</v>
      </c>
      <c r="Y264" s="198"/>
      <c r="Z264" s="198"/>
    </row>
    <row r="265" spans="1:26" s="1" customFormat="1" ht="42" customHeight="1">
      <c r="A265" s="6">
        <v>1</v>
      </c>
      <c r="B265" s="4" t="s">
        <v>9</v>
      </c>
      <c r="C265" s="159" t="s">
        <v>46</v>
      </c>
      <c r="D265" s="5" t="s">
        <v>10</v>
      </c>
      <c r="E265" s="19">
        <v>3912.8</v>
      </c>
      <c r="F265" s="5">
        <v>1283.72</v>
      </c>
      <c r="G265" s="30">
        <v>2.1600000000000001E-2</v>
      </c>
      <c r="H265" s="7">
        <f>F265*G265</f>
        <v>27.728352000000001</v>
      </c>
      <c r="I265" s="5">
        <f>H265*E265</f>
        <v>108495.49570560001</v>
      </c>
      <c r="J265" s="15">
        <v>1338.2</v>
      </c>
      <c r="K265" s="30">
        <v>2.1600000000000001E-2</v>
      </c>
      <c r="L265" s="7">
        <f>J265*K265</f>
        <v>28.905120000000004</v>
      </c>
      <c r="M265" s="5">
        <f t="shared" ref="M265:M271" si="129">L265*E265</f>
        <v>113099.95353600002</v>
      </c>
      <c r="N265" s="7">
        <f t="shared" ref="N265:N272" si="130">M265/I265*100</f>
        <v>104.24391611877979</v>
      </c>
      <c r="O265" s="51">
        <f>J265/F265*100</f>
        <v>104.24391611877979</v>
      </c>
      <c r="P265" s="15">
        <v>1431.87</v>
      </c>
      <c r="Q265" s="30">
        <v>2.1600000000000001E-2</v>
      </c>
      <c r="R265" s="7">
        <f t="shared" ref="R265:R271" si="131">P265*Q265</f>
        <v>30.928391999999999</v>
      </c>
      <c r="S265" s="5">
        <f t="shared" ref="S265:S271" si="132">R265*E265</f>
        <v>121016.61221760001</v>
      </c>
      <c r="T265" s="7">
        <f t="shared" ref="T265:T272" si="133">S265/M265*100</f>
        <v>106.99970109101777</v>
      </c>
      <c r="U265" s="34">
        <f>P265*1.06</f>
        <v>1517.7821999999999</v>
      </c>
      <c r="V265" s="30">
        <v>2.1600000000000001E-2</v>
      </c>
      <c r="W265" s="7">
        <f>U265*V265</f>
        <v>32.784095520000001</v>
      </c>
      <c r="X265" s="5">
        <f>W265*E265</f>
        <v>128277.60895065601</v>
      </c>
      <c r="Y265" s="7">
        <f>X265/S265*100</f>
        <v>106</v>
      </c>
      <c r="Z265" s="7">
        <f>U265/P265*100</f>
        <v>106</v>
      </c>
    </row>
    <row r="266" spans="1:26" s="1" customFormat="1" ht="19.5" customHeight="1">
      <c r="A266" s="6">
        <v>2</v>
      </c>
      <c r="B266" s="4" t="s">
        <v>11</v>
      </c>
      <c r="C266" s="55" t="s">
        <v>52</v>
      </c>
      <c r="D266" s="5" t="s">
        <v>12</v>
      </c>
      <c r="E266" s="20">
        <v>180</v>
      </c>
      <c r="F266" s="5">
        <v>5863.02</v>
      </c>
      <c r="G266" s="22">
        <v>30</v>
      </c>
      <c r="H266" s="7">
        <f>F266*G266/1000</f>
        <v>175.89060000000001</v>
      </c>
      <c r="I266" s="5">
        <f t="shared" ref="I266:I271" si="134">H266*E266</f>
        <v>31660.308000000001</v>
      </c>
      <c r="J266" s="7">
        <v>6109.27</v>
      </c>
      <c r="K266" s="22">
        <v>30</v>
      </c>
      <c r="L266" s="7">
        <f>J266*K266/1000</f>
        <v>183.27809999999999</v>
      </c>
      <c r="M266" s="5">
        <f t="shared" si="129"/>
        <v>32990.057999999997</v>
      </c>
      <c r="N266" s="7">
        <f t="shared" si="130"/>
        <v>104.20005389713833</v>
      </c>
      <c r="O266" s="51">
        <f t="shared" ref="O266:O271" si="135">J266/F266*100</f>
        <v>104.20005389713833</v>
      </c>
      <c r="P266" s="44">
        <v>6.57</v>
      </c>
      <c r="Q266" s="22">
        <v>30</v>
      </c>
      <c r="R266" s="7">
        <f t="shared" si="131"/>
        <v>197.10000000000002</v>
      </c>
      <c r="S266" s="5">
        <f t="shared" si="132"/>
        <v>35478.000000000007</v>
      </c>
      <c r="T266" s="7">
        <f t="shared" si="133"/>
        <v>107.54149022714665</v>
      </c>
      <c r="U266" s="44">
        <v>6.57</v>
      </c>
      <c r="V266" s="22">
        <v>30</v>
      </c>
      <c r="W266" s="7">
        <f>U266*V266</f>
        <v>197.10000000000002</v>
      </c>
      <c r="X266" s="5">
        <f>W266*E266</f>
        <v>35478.000000000007</v>
      </c>
      <c r="Y266" s="7">
        <f>X266/S266*100</f>
        <v>100</v>
      </c>
      <c r="Z266" s="7">
        <f>U266/P266*100</f>
        <v>100</v>
      </c>
    </row>
    <row r="267" spans="1:26" s="1" customFormat="1" ht="19.5" customHeight="1">
      <c r="A267" s="6">
        <v>3</v>
      </c>
      <c r="B267" s="4" t="s">
        <v>21</v>
      </c>
      <c r="C267" s="13" t="s">
        <v>43</v>
      </c>
      <c r="D267" s="5" t="s">
        <v>12</v>
      </c>
      <c r="E267" s="20">
        <v>180</v>
      </c>
      <c r="F267" s="5">
        <v>15.63</v>
      </c>
      <c r="G267" s="31">
        <v>5.53</v>
      </c>
      <c r="H267" s="7">
        <f>F267*G267</f>
        <v>86.433900000000008</v>
      </c>
      <c r="I267" s="5">
        <f t="shared" si="134"/>
        <v>15558.102000000001</v>
      </c>
      <c r="J267" s="5">
        <v>16.43</v>
      </c>
      <c r="K267" s="22">
        <v>5.53</v>
      </c>
      <c r="L267" s="7">
        <f>J267*K267</f>
        <v>90.857900000000001</v>
      </c>
      <c r="M267" s="5">
        <f t="shared" si="129"/>
        <v>16354.422</v>
      </c>
      <c r="N267" s="7">
        <f t="shared" si="130"/>
        <v>105.1183621241203</v>
      </c>
      <c r="O267" s="51">
        <f t="shared" si="135"/>
        <v>105.11836212412027</v>
      </c>
      <c r="P267" s="43">
        <v>18.29</v>
      </c>
      <c r="Q267" s="22">
        <v>5.53</v>
      </c>
      <c r="R267" s="7">
        <f t="shared" si="131"/>
        <v>101.1437</v>
      </c>
      <c r="S267" s="5">
        <f t="shared" si="132"/>
        <v>18205.865999999998</v>
      </c>
      <c r="T267" s="7">
        <f t="shared" si="133"/>
        <v>111.32075471698111</v>
      </c>
      <c r="U267" s="10">
        <v>20.37</v>
      </c>
      <c r="V267" s="22">
        <v>5.53</v>
      </c>
      <c r="W267" s="7">
        <f>U267*V267</f>
        <v>112.6461</v>
      </c>
      <c r="X267" s="5">
        <f>W267*E267</f>
        <v>20276.298000000003</v>
      </c>
      <c r="Y267" s="7">
        <f>X267/S267*100</f>
        <v>111.37233460907603</v>
      </c>
      <c r="Z267" s="7">
        <f>U267/P267*100</f>
        <v>111.37233460907601</v>
      </c>
    </row>
    <row r="268" spans="1:26" s="1" customFormat="1" ht="19.5" customHeight="1">
      <c r="A268" s="6">
        <v>4</v>
      </c>
      <c r="B268" s="4" t="s">
        <v>16</v>
      </c>
      <c r="C268" s="13" t="s">
        <v>43</v>
      </c>
      <c r="D268" s="5" t="s">
        <v>12</v>
      </c>
      <c r="E268" s="20">
        <v>180</v>
      </c>
      <c r="F268" s="5">
        <v>12.39</v>
      </c>
      <c r="G268" s="22">
        <v>5.53</v>
      </c>
      <c r="H268" s="7">
        <f>F268*G268</f>
        <v>68.5167</v>
      </c>
      <c r="I268" s="5">
        <f t="shared" si="134"/>
        <v>12333.005999999999</v>
      </c>
      <c r="J268" s="5">
        <v>13.03</v>
      </c>
      <c r="K268" s="22">
        <v>5.53</v>
      </c>
      <c r="L268" s="7">
        <f>J268*K268</f>
        <v>72.055899999999994</v>
      </c>
      <c r="M268" s="5">
        <f t="shared" si="129"/>
        <v>12970.061999999998</v>
      </c>
      <c r="N268" s="7">
        <f t="shared" si="130"/>
        <v>105.16545601291362</v>
      </c>
      <c r="O268" s="51">
        <f t="shared" si="135"/>
        <v>105.16545601291362</v>
      </c>
      <c r="P268" s="43">
        <v>14.5</v>
      </c>
      <c r="Q268" s="22">
        <v>5.53</v>
      </c>
      <c r="R268" s="7">
        <f t="shared" si="131"/>
        <v>80.185000000000002</v>
      </c>
      <c r="S268" s="5">
        <f t="shared" si="132"/>
        <v>14433.300000000001</v>
      </c>
      <c r="T268" s="7">
        <f t="shared" si="133"/>
        <v>111.28165771297009</v>
      </c>
      <c r="U268" s="10">
        <f>P268*1.114</f>
        <v>16.153000000000002</v>
      </c>
      <c r="V268" s="22">
        <v>5.53</v>
      </c>
      <c r="W268" s="7">
        <f>U268*V268</f>
        <v>89.326090000000022</v>
      </c>
      <c r="X268" s="5">
        <f>W268*E268</f>
        <v>16078.696200000004</v>
      </c>
      <c r="Y268" s="7">
        <f>X268/S268*100</f>
        <v>111.4</v>
      </c>
      <c r="Z268" s="7">
        <f>U268/P268*100</f>
        <v>111.4</v>
      </c>
    </row>
    <row r="269" spans="1:26" s="1" customFormat="1" ht="19.5" customHeight="1">
      <c r="A269" s="6">
        <v>5</v>
      </c>
      <c r="B269" s="4" t="s">
        <v>18</v>
      </c>
      <c r="C269" s="14" t="s">
        <v>45</v>
      </c>
      <c r="D269" s="5" t="s">
        <v>12</v>
      </c>
      <c r="E269" s="20">
        <v>180</v>
      </c>
      <c r="F269" s="5">
        <v>2.9</v>
      </c>
      <c r="G269" s="22">
        <v>55</v>
      </c>
      <c r="H269" s="7">
        <f>F269*G269</f>
        <v>159.5</v>
      </c>
      <c r="I269" s="5">
        <f t="shared" si="134"/>
        <v>28710</v>
      </c>
      <c r="J269" s="5">
        <v>3.02</v>
      </c>
      <c r="K269" s="22">
        <v>55</v>
      </c>
      <c r="L269" s="7">
        <f>J269*K269</f>
        <v>166.1</v>
      </c>
      <c r="M269" s="5">
        <f t="shared" si="129"/>
        <v>29898</v>
      </c>
      <c r="N269" s="7">
        <f t="shared" si="130"/>
        <v>104.13793103448276</v>
      </c>
      <c r="O269" s="51">
        <f t="shared" si="135"/>
        <v>104.13793103448276</v>
      </c>
      <c r="P269" s="43">
        <v>3.24</v>
      </c>
      <c r="Q269" s="22">
        <v>55</v>
      </c>
      <c r="R269" s="7">
        <f t="shared" si="131"/>
        <v>178.20000000000002</v>
      </c>
      <c r="S269" s="5">
        <f t="shared" si="132"/>
        <v>32076.000000000004</v>
      </c>
      <c r="T269" s="7">
        <f t="shared" si="133"/>
        <v>107.28476821192055</v>
      </c>
      <c r="U269" s="43">
        <v>3.28</v>
      </c>
      <c r="V269" s="22">
        <v>55</v>
      </c>
      <c r="W269" s="7">
        <f>U269*V269</f>
        <v>180.39999999999998</v>
      </c>
      <c r="X269" s="5">
        <f>W269*E269</f>
        <v>32471.999999999996</v>
      </c>
      <c r="Y269" s="7">
        <f>X269/S269*100</f>
        <v>101.23456790123456</v>
      </c>
      <c r="Z269" s="7">
        <f>U269/P269*100</f>
        <v>101.23456790123456</v>
      </c>
    </row>
    <row r="270" spans="1:26" s="1" customFormat="1" ht="19.5" customHeight="1">
      <c r="A270" s="6">
        <v>6</v>
      </c>
      <c r="B270" s="4" t="s">
        <v>36</v>
      </c>
      <c r="C270" s="13" t="s">
        <v>43</v>
      </c>
      <c r="D270" s="5" t="s">
        <v>10</v>
      </c>
      <c r="E270" s="19">
        <v>313.3</v>
      </c>
      <c r="F270" s="5">
        <v>15.63</v>
      </c>
      <c r="G270" s="23">
        <v>1.6E-2</v>
      </c>
      <c r="H270" s="7">
        <f>F270*G270</f>
        <v>0.25008000000000002</v>
      </c>
      <c r="I270" s="5">
        <f t="shared" si="134"/>
        <v>78.350064000000017</v>
      </c>
      <c r="J270" s="5">
        <v>16.43</v>
      </c>
      <c r="K270" s="23">
        <v>1.6E-2</v>
      </c>
      <c r="L270" s="7">
        <f>J270*K270</f>
        <v>0.26288</v>
      </c>
      <c r="M270" s="5">
        <f t="shared" si="129"/>
        <v>82.360303999999999</v>
      </c>
      <c r="N270" s="7">
        <f t="shared" si="130"/>
        <v>105.11836212412027</v>
      </c>
      <c r="O270" s="51">
        <f t="shared" si="135"/>
        <v>105.11836212412027</v>
      </c>
      <c r="P270" s="43"/>
      <c r="Q270" s="23">
        <v>1.6E-2</v>
      </c>
      <c r="R270" s="7">
        <f t="shared" si="131"/>
        <v>0</v>
      </c>
      <c r="S270" s="5">
        <f t="shared" si="132"/>
        <v>0</v>
      </c>
      <c r="T270" s="7">
        <f t="shared" si="133"/>
        <v>0</v>
      </c>
      <c r="U270" s="43"/>
      <c r="V270" s="23"/>
      <c r="W270" s="7"/>
      <c r="X270" s="5"/>
      <c r="Y270" s="7"/>
      <c r="Z270" s="7"/>
    </row>
    <row r="271" spans="1:26" s="1" customFormat="1" ht="19.5" customHeight="1">
      <c r="A271" s="6">
        <v>7</v>
      </c>
      <c r="B271" s="4" t="s">
        <v>37</v>
      </c>
      <c r="C271" s="14" t="s">
        <v>45</v>
      </c>
      <c r="D271" s="5" t="s">
        <v>10</v>
      </c>
      <c r="E271" s="19">
        <v>313.3</v>
      </c>
      <c r="F271" s="5">
        <v>2.9</v>
      </c>
      <c r="G271" s="22">
        <v>2</v>
      </c>
      <c r="H271" s="7">
        <f>F271*G271</f>
        <v>5.8</v>
      </c>
      <c r="I271" s="5">
        <f t="shared" si="134"/>
        <v>1817.14</v>
      </c>
      <c r="J271" s="5">
        <v>3.02</v>
      </c>
      <c r="K271" s="22">
        <v>2</v>
      </c>
      <c r="L271" s="7">
        <f>J271*K271</f>
        <v>6.04</v>
      </c>
      <c r="M271" s="5">
        <f t="shared" si="129"/>
        <v>1892.3320000000001</v>
      </c>
      <c r="N271" s="7">
        <f t="shared" si="130"/>
        <v>104.13793103448276</v>
      </c>
      <c r="O271" s="51">
        <f t="shared" si="135"/>
        <v>104.13793103448276</v>
      </c>
      <c r="P271" s="43"/>
      <c r="Q271" s="22">
        <v>2</v>
      </c>
      <c r="R271" s="7">
        <f t="shared" si="131"/>
        <v>0</v>
      </c>
      <c r="S271" s="5">
        <f t="shared" si="132"/>
        <v>0</v>
      </c>
      <c r="T271" s="7">
        <f t="shared" si="133"/>
        <v>0</v>
      </c>
      <c r="U271" s="43"/>
      <c r="V271" s="22"/>
      <c r="W271" s="7"/>
      <c r="X271" s="5"/>
      <c r="Y271" s="7"/>
      <c r="Z271" s="7"/>
    </row>
    <row r="272" spans="1:26" s="1" customFormat="1" ht="19.5" customHeight="1">
      <c r="A272" s="6">
        <v>8</v>
      </c>
      <c r="B272" s="4" t="s">
        <v>19</v>
      </c>
      <c r="C272" s="4"/>
      <c r="D272" s="8" t="s">
        <v>13</v>
      </c>
      <c r="E272" s="86" t="s">
        <v>13</v>
      </c>
      <c r="F272" s="8" t="s">
        <v>13</v>
      </c>
      <c r="G272" s="24" t="s">
        <v>13</v>
      </c>
      <c r="H272" s="8" t="s">
        <v>13</v>
      </c>
      <c r="I272" s="10">
        <f>SUM(I265:I271)</f>
        <v>198652.40176960002</v>
      </c>
      <c r="J272" s="8" t="s">
        <v>13</v>
      </c>
      <c r="K272" s="54" t="s">
        <v>13</v>
      </c>
      <c r="L272" s="8" t="s">
        <v>13</v>
      </c>
      <c r="M272" s="10">
        <f>SUM(M265:M271)</f>
        <v>207287.18784</v>
      </c>
      <c r="N272" s="39">
        <f t="shared" si="130"/>
        <v>104.34668093286621</v>
      </c>
      <c r="O272" s="51" t="s">
        <v>13</v>
      </c>
      <c r="P272" s="45" t="s">
        <v>13</v>
      </c>
      <c r="Q272" s="24" t="s">
        <v>13</v>
      </c>
      <c r="R272" s="8" t="s">
        <v>13</v>
      </c>
      <c r="S272" s="10">
        <f>SUM(S265:S271)</f>
        <v>221209.77821760002</v>
      </c>
      <c r="T272" s="39">
        <f t="shared" si="133"/>
        <v>106.71657062970364</v>
      </c>
      <c r="U272" s="45" t="s">
        <v>13</v>
      </c>
      <c r="V272" s="24" t="s">
        <v>13</v>
      </c>
      <c r="W272" s="8" t="s">
        <v>13</v>
      </c>
      <c r="X272" s="10">
        <f>SUM(X265:X271)</f>
        <v>232582.60315065604</v>
      </c>
      <c r="Y272" s="39">
        <f>X272/S272*100</f>
        <v>105.14119449180441</v>
      </c>
      <c r="Z272" s="7" t="s">
        <v>13</v>
      </c>
    </row>
    <row r="273" spans="1:26" s="1" customFormat="1" ht="19.5" customHeight="1">
      <c r="A273" s="57"/>
      <c r="B273" s="58"/>
      <c r="C273" s="58"/>
      <c r="D273" s="59"/>
      <c r="E273" s="162"/>
      <c r="F273" s="59"/>
      <c r="G273" s="167"/>
      <c r="H273" s="59"/>
      <c r="I273" s="61"/>
      <c r="J273" s="59"/>
      <c r="K273" s="60"/>
      <c r="L273" s="59"/>
      <c r="M273" s="61"/>
      <c r="N273" s="64"/>
      <c r="O273" s="168"/>
      <c r="P273" s="59"/>
      <c r="Q273" s="167"/>
      <c r="R273" s="59"/>
      <c r="S273" s="61"/>
      <c r="T273" s="64"/>
      <c r="U273" s="59"/>
      <c r="V273" s="167"/>
      <c r="W273" s="59"/>
      <c r="X273" s="61"/>
      <c r="Y273" s="64"/>
      <c r="Z273" s="62"/>
    </row>
    <row r="274" spans="1:26" s="1" customFormat="1" ht="19.5" customHeight="1">
      <c r="A274" s="57"/>
      <c r="B274" s="178" t="s">
        <v>107</v>
      </c>
      <c r="C274" s="178"/>
      <c r="D274" s="59"/>
      <c r="E274" s="162"/>
      <c r="F274" s="59"/>
      <c r="G274" s="167"/>
      <c r="H274" s="59"/>
      <c r="I274" s="61"/>
      <c r="J274" s="59"/>
      <c r="K274" s="60"/>
      <c r="L274" s="59"/>
      <c r="M274" s="61"/>
      <c r="N274" s="64"/>
      <c r="O274" s="168"/>
      <c r="P274" s="59"/>
      <c r="Q274" s="167"/>
      <c r="R274" s="59"/>
      <c r="S274" s="61"/>
      <c r="T274" s="64"/>
      <c r="U274" s="59"/>
      <c r="V274" s="167"/>
      <c r="W274" s="59"/>
      <c r="X274" s="61"/>
      <c r="Y274" s="64"/>
      <c r="Z274" s="62"/>
    </row>
    <row r="275" spans="1:26" s="1" customFormat="1" ht="19.5" customHeight="1">
      <c r="A275" s="57"/>
      <c r="B275" s="58"/>
      <c r="C275" s="58"/>
      <c r="D275" s="59"/>
      <c r="E275" s="162"/>
      <c r="F275" s="59"/>
      <c r="G275" s="167"/>
      <c r="H275" s="59"/>
      <c r="I275" s="61"/>
      <c r="J275" s="59"/>
      <c r="K275" s="60"/>
      <c r="L275" s="59"/>
      <c r="M275" s="61"/>
      <c r="N275" s="64"/>
      <c r="O275" s="168"/>
      <c r="P275" s="59"/>
      <c r="Q275" s="167"/>
      <c r="R275" s="59"/>
      <c r="S275" s="61"/>
      <c r="T275" s="64"/>
      <c r="U275" s="59"/>
      <c r="V275" s="167"/>
      <c r="W275" s="59"/>
      <c r="X275" s="61"/>
      <c r="Y275" s="64"/>
      <c r="Z275" s="62"/>
    </row>
    <row r="276" spans="1:26" ht="18.75">
      <c r="A276" s="66" t="s">
        <v>92</v>
      </c>
      <c r="B276" s="67"/>
      <c r="C276" s="67"/>
      <c r="D276" s="67"/>
      <c r="E276" s="87"/>
      <c r="F276" s="67"/>
      <c r="G276" s="67"/>
      <c r="H276" s="68"/>
      <c r="I276" s="67"/>
      <c r="J276" s="67"/>
      <c r="K276" s="67"/>
      <c r="L276" s="68"/>
      <c r="M276" s="67"/>
      <c r="N276" s="67"/>
      <c r="O276" s="67"/>
      <c r="P276"/>
      <c r="Q276"/>
      <c r="R276" s="69"/>
      <c r="S276" s="70"/>
      <c r="T276"/>
      <c r="Y276" s="153"/>
    </row>
    <row r="277" spans="1:26" s="1" customFormat="1" ht="15.75" customHeight="1">
      <c r="A277" s="184" t="s">
        <v>0</v>
      </c>
      <c r="B277" s="181" t="s">
        <v>1</v>
      </c>
      <c r="C277" s="181" t="s">
        <v>40</v>
      </c>
      <c r="D277" s="209" t="s">
        <v>2</v>
      </c>
      <c r="E277" s="212" t="s">
        <v>3</v>
      </c>
      <c r="F277" s="189" t="s">
        <v>14</v>
      </c>
      <c r="G277" s="190"/>
      <c r="H277" s="190"/>
      <c r="I277" s="191"/>
      <c r="J277" s="199" t="s">
        <v>4</v>
      </c>
      <c r="K277" s="200"/>
      <c r="L277" s="200"/>
      <c r="M277" s="201"/>
      <c r="N277" s="196" t="s">
        <v>8</v>
      </c>
      <c r="O277" s="181" t="s">
        <v>29</v>
      </c>
      <c r="P277" s="199" t="s">
        <v>61</v>
      </c>
      <c r="Q277" s="200"/>
      <c r="R277" s="200"/>
      <c r="S277" s="201"/>
      <c r="T277" s="196" t="s">
        <v>63</v>
      </c>
      <c r="U277" s="199" t="s">
        <v>65</v>
      </c>
      <c r="V277" s="200"/>
      <c r="W277" s="200"/>
      <c r="X277" s="201"/>
      <c r="Y277" s="196" t="s">
        <v>68</v>
      </c>
      <c r="Z277" s="196" t="s">
        <v>69</v>
      </c>
    </row>
    <row r="278" spans="1:26" s="1" customFormat="1" ht="15.75" customHeight="1">
      <c r="A278" s="185"/>
      <c r="B278" s="187"/>
      <c r="C278" s="182"/>
      <c r="D278" s="210"/>
      <c r="E278" s="213"/>
      <c r="F278" s="192" t="s">
        <v>34</v>
      </c>
      <c r="G278" s="193"/>
      <c r="H278" s="193"/>
      <c r="I278" s="194"/>
      <c r="J278" s="202" t="s">
        <v>15</v>
      </c>
      <c r="K278" s="203"/>
      <c r="L278" s="203"/>
      <c r="M278" s="204"/>
      <c r="N278" s="197"/>
      <c r="O278" s="215"/>
      <c r="P278" s="202" t="s">
        <v>62</v>
      </c>
      <c r="Q278" s="203"/>
      <c r="R278" s="203"/>
      <c r="S278" s="204"/>
      <c r="T278" s="197"/>
      <c r="U278" s="202" t="s">
        <v>66</v>
      </c>
      <c r="V278" s="203"/>
      <c r="W278" s="203"/>
      <c r="X278" s="204"/>
      <c r="Y278" s="197"/>
      <c r="Z278" s="197"/>
    </row>
    <row r="279" spans="1:26" s="1" customFormat="1" ht="30.75" customHeight="1">
      <c r="A279" s="186"/>
      <c r="B279" s="188"/>
      <c r="C279" s="183"/>
      <c r="D279" s="211"/>
      <c r="E279" s="214"/>
      <c r="F279" s="3" t="s">
        <v>5</v>
      </c>
      <c r="G279" s="21" t="s">
        <v>41</v>
      </c>
      <c r="H279" s="26" t="s">
        <v>6</v>
      </c>
      <c r="I279" s="3" t="s">
        <v>7</v>
      </c>
      <c r="J279" s="3" t="s">
        <v>5</v>
      </c>
      <c r="K279" s="3" t="s">
        <v>41</v>
      </c>
      <c r="L279" s="26" t="s">
        <v>6</v>
      </c>
      <c r="M279" s="3" t="s">
        <v>7</v>
      </c>
      <c r="N279" s="198"/>
      <c r="O279" s="216"/>
      <c r="P279" s="16" t="s">
        <v>5</v>
      </c>
      <c r="Q279" s="3" t="s">
        <v>41</v>
      </c>
      <c r="R279" s="28" t="s">
        <v>6</v>
      </c>
      <c r="S279" s="16" t="s">
        <v>7</v>
      </c>
      <c r="T279" s="198"/>
      <c r="U279" s="16" t="s">
        <v>5</v>
      </c>
      <c r="V279" s="3" t="s">
        <v>41</v>
      </c>
      <c r="W279" s="28" t="s">
        <v>6</v>
      </c>
      <c r="X279" s="16" t="s">
        <v>7</v>
      </c>
      <c r="Y279" s="198"/>
      <c r="Z279" s="198"/>
    </row>
    <row r="280" spans="1:26" s="1" customFormat="1" ht="42.75" customHeight="1">
      <c r="A280" s="6">
        <v>1</v>
      </c>
      <c r="B280" s="4" t="s">
        <v>9</v>
      </c>
      <c r="C280" s="159" t="s">
        <v>46</v>
      </c>
      <c r="D280" s="5" t="s">
        <v>10</v>
      </c>
      <c r="E280" s="19">
        <v>938.4</v>
      </c>
      <c r="F280" s="5">
        <v>1283.72</v>
      </c>
      <c r="G280" s="30">
        <v>2.1600000000000001E-2</v>
      </c>
      <c r="H280" s="7">
        <f>F280*G280</f>
        <v>27.728352000000001</v>
      </c>
      <c r="I280" s="5">
        <f>H280*E280</f>
        <v>26020.285516799999</v>
      </c>
      <c r="J280" s="15">
        <v>1338.2</v>
      </c>
      <c r="K280" s="30">
        <v>2.1600000000000001E-2</v>
      </c>
      <c r="L280" s="7">
        <f>J280*K280</f>
        <v>28.905120000000004</v>
      </c>
      <c r="M280" s="5">
        <f t="shared" ref="M280:M286" si="136">L280*E280</f>
        <v>27124.564608000004</v>
      </c>
      <c r="N280" s="7">
        <f t="shared" ref="N280:N287" si="137">M280/I280*100</f>
        <v>104.24391611877981</v>
      </c>
      <c r="O280" s="51">
        <f>J280/F280*100</f>
        <v>104.24391611877979</v>
      </c>
      <c r="P280" s="15">
        <v>1431.87</v>
      </c>
      <c r="Q280" s="30">
        <v>2.1600000000000001E-2</v>
      </c>
      <c r="R280" s="7">
        <f t="shared" ref="R280:R286" si="138">P280*Q280</f>
        <v>30.928391999999999</v>
      </c>
      <c r="S280" s="5">
        <f t="shared" ref="S280:S286" si="139">R280*E280</f>
        <v>29023.2030528</v>
      </c>
      <c r="T280" s="7">
        <f t="shared" ref="T280:T287" si="140">S280/M280*100</f>
        <v>106.99970109101777</v>
      </c>
      <c r="U280" s="34">
        <f>P280*1.06</f>
        <v>1517.7821999999999</v>
      </c>
      <c r="V280" s="30">
        <v>2.1600000000000001E-2</v>
      </c>
      <c r="W280" s="7">
        <f>U280*V280</f>
        <v>32.784095520000001</v>
      </c>
      <c r="X280" s="5">
        <f>W280*E280</f>
        <v>30764.595235968001</v>
      </c>
      <c r="Y280" s="7">
        <f>X280/S280*100</f>
        <v>106</v>
      </c>
      <c r="Z280" s="7">
        <f>U280/P280*100</f>
        <v>106</v>
      </c>
    </row>
    <row r="281" spans="1:26" s="1" customFormat="1" ht="24" customHeight="1">
      <c r="A281" s="6">
        <v>2</v>
      </c>
      <c r="B281" s="4" t="s">
        <v>11</v>
      </c>
      <c r="C281" s="55" t="s">
        <v>52</v>
      </c>
      <c r="D281" s="5" t="s">
        <v>12</v>
      </c>
      <c r="E281" s="20">
        <v>41</v>
      </c>
      <c r="F281" s="5">
        <v>5863.02</v>
      </c>
      <c r="G281" s="22">
        <v>30</v>
      </c>
      <c r="H281" s="7">
        <f>F281*G281/1000</f>
        <v>175.89060000000001</v>
      </c>
      <c r="I281" s="5">
        <f t="shared" ref="I281:I286" si="141">H281*E281</f>
        <v>7211.5146000000004</v>
      </c>
      <c r="J281" s="7">
        <v>6109.27</v>
      </c>
      <c r="K281" s="22">
        <v>30</v>
      </c>
      <c r="L281" s="7">
        <f>J281*K281/1000</f>
        <v>183.27809999999999</v>
      </c>
      <c r="M281" s="5">
        <f t="shared" si="136"/>
        <v>7514.4020999999993</v>
      </c>
      <c r="N281" s="7">
        <f t="shared" si="137"/>
        <v>104.20005389713832</v>
      </c>
      <c r="O281" s="51">
        <f t="shared" ref="O281:O286" si="142">J281/F281*100</f>
        <v>104.20005389713833</v>
      </c>
      <c r="P281" s="44">
        <v>6.57</v>
      </c>
      <c r="Q281" s="22">
        <v>30</v>
      </c>
      <c r="R281" s="7">
        <f t="shared" si="138"/>
        <v>197.10000000000002</v>
      </c>
      <c r="S281" s="5">
        <f t="shared" si="139"/>
        <v>8081.1000000000013</v>
      </c>
      <c r="T281" s="7">
        <f t="shared" si="140"/>
        <v>107.54149022714665</v>
      </c>
      <c r="U281" s="44">
        <v>6.57</v>
      </c>
      <c r="V281" s="22">
        <v>30</v>
      </c>
      <c r="W281" s="7">
        <f>U281*V281</f>
        <v>197.10000000000002</v>
      </c>
      <c r="X281" s="5">
        <f>W281*E281</f>
        <v>8081.1000000000013</v>
      </c>
      <c r="Y281" s="7">
        <f>X281/S281*100</f>
        <v>100</v>
      </c>
      <c r="Z281" s="7">
        <f>U281/P281*100</f>
        <v>100</v>
      </c>
    </row>
    <row r="282" spans="1:26" s="1" customFormat="1" ht="19.5" customHeight="1">
      <c r="A282" s="6">
        <v>3</v>
      </c>
      <c r="B282" s="4" t="s">
        <v>21</v>
      </c>
      <c r="C282" s="13" t="s">
        <v>43</v>
      </c>
      <c r="D282" s="5" t="s">
        <v>12</v>
      </c>
      <c r="E282" s="20">
        <v>41</v>
      </c>
      <c r="F282" s="5">
        <v>15.63</v>
      </c>
      <c r="G282" s="31">
        <v>5.53</v>
      </c>
      <c r="H282" s="7">
        <f>F282*G282</f>
        <v>86.433900000000008</v>
      </c>
      <c r="I282" s="5">
        <f t="shared" si="141"/>
        <v>3543.7899000000002</v>
      </c>
      <c r="J282" s="5">
        <v>16.43</v>
      </c>
      <c r="K282" s="22">
        <v>5.53</v>
      </c>
      <c r="L282" s="7">
        <f>J282*K282</f>
        <v>90.857900000000001</v>
      </c>
      <c r="M282" s="5">
        <f t="shared" si="136"/>
        <v>3725.1739000000002</v>
      </c>
      <c r="N282" s="7">
        <f t="shared" si="137"/>
        <v>105.1183621241203</v>
      </c>
      <c r="O282" s="51">
        <f t="shared" si="142"/>
        <v>105.11836212412027</v>
      </c>
      <c r="P282" s="43">
        <v>18.29</v>
      </c>
      <c r="Q282" s="22">
        <v>5.53</v>
      </c>
      <c r="R282" s="7">
        <f t="shared" si="138"/>
        <v>101.1437</v>
      </c>
      <c r="S282" s="5">
        <f t="shared" si="139"/>
        <v>4146.8917000000001</v>
      </c>
      <c r="T282" s="7">
        <f t="shared" si="140"/>
        <v>111.32075471698113</v>
      </c>
      <c r="U282" s="10">
        <v>20.37</v>
      </c>
      <c r="V282" s="22">
        <v>5.53</v>
      </c>
      <c r="W282" s="7">
        <f>U282*V282</f>
        <v>112.6461</v>
      </c>
      <c r="X282" s="5">
        <f>W282*E282</f>
        <v>4618.4901</v>
      </c>
      <c r="Y282" s="7">
        <f>X282/S282*100</f>
        <v>111.37233460907598</v>
      </c>
      <c r="Z282" s="7">
        <f>U282/P282*100</f>
        <v>111.37233460907601</v>
      </c>
    </row>
    <row r="283" spans="1:26" s="1" customFormat="1" ht="19.5" customHeight="1">
      <c r="A283" s="6">
        <v>4</v>
      </c>
      <c r="B283" s="4" t="s">
        <v>16</v>
      </c>
      <c r="C283" s="13" t="s">
        <v>43</v>
      </c>
      <c r="D283" s="5" t="s">
        <v>12</v>
      </c>
      <c r="E283" s="20">
        <v>41</v>
      </c>
      <c r="F283" s="5">
        <v>12.39</v>
      </c>
      <c r="G283" s="22">
        <v>5.53</v>
      </c>
      <c r="H283" s="7">
        <f>F283*G283</f>
        <v>68.5167</v>
      </c>
      <c r="I283" s="5">
        <f t="shared" si="141"/>
        <v>2809.1846999999998</v>
      </c>
      <c r="J283" s="5">
        <v>13.03</v>
      </c>
      <c r="K283" s="22">
        <v>5.53</v>
      </c>
      <c r="L283" s="7">
        <f>J283*K283</f>
        <v>72.055899999999994</v>
      </c>
      <c r="M283" s="5">
        <f t="shared" si="136"/>
        <v>2954.2918999999997</v>
      </c>
      <c r="N283" s="7">
        <f t="shared" si="137"/>
        <v>105.16545601291362</v>
      </c>
      <c r="O283" s="51">
        <f t="shared" si="142"/>
        <v>105.16545601291362</v>
      </c>
      <c r="P283" s="43">
        <v>14.5</v>
      </c>
      <c r="Q283" s="22">
        <v>5.53</v>
      </c>
      <c r="R283" s="7">
        <f t="shared" si="138"/>
        <v>80.185000000000002</v>
      </c>
      <c r="S283" s="5">
        <f t="shared" si="139"/>
        <v>3287.585</v>
      </c>
      <c r="T283" s="7">
        <f t="shared" si="140"/>
        <v>111.28165771297007</v>
      </c>
      <c r="U283" s="10">
        <f>P283*1.114</f>
        <v>16.153000000000002</v>
      </c>
      <c r="V283" s="22">
        <v>5.53</v>
      </c>
      <c r="W283" s="7">
        <f>U283*V283</f>
        <v>89.326090000000022</v>
      </c>
      <c r="X283" s="5">
        <f>W283*E283</f>
        <v>3662.3696900000009</v>
      </c>
      <c r="Y283" s="7">
        <f>X283/S283*100</f>
        <v>111.40000000000003</v>
      </c>
      <c r="Z283" s="7">
        <f>U283/P283*100</f>
        <v>111.4</v>
      </c>
    </row>
    <row r="284" spans="1:26" s="1" customFormat="1" ht="19.5" customHeight="1">
      <c r="A284" s="6">
        <v>5</v>
      </c>
      <c r="B284" s="4" t="s">
        <v>18</v>
      </c>
      <c r="C284" s="14" t="s">
        <v>45</v>
      </c>
      <c r="D284" s="5" t="s">
        <v>12</v>
      </c>
      <c r="E284" s="20">
        <v>41</v>
      </c>
      <c r="F284" s="5">
        <v>2.9</v>
      </c>
      <c r="G284" s="22">
        <v>55</v>
      </c>
      <c r="H284" s="7">
        <f>F284*G284</f>
        <v>159.5</v>
      </c>
      <c r="I284" s="5">
        <f t="shared" si="141"/>
        <v>6539.5</v>
      </c>
      <c r="J284" s="5">
        <v>3.02</v>
      </c>
      <c r="K284" s="22">
        <v>55</v>
      </c>
      <c r="L284" s="7">
        <f>J284*K284</f>
        <v>166.1</v>
      </c>
      <c r="M284" s="5">
        <f t="shared" si="136"/>
        <v>6810.0999999999995</v>
      </c>
      <c r="N284" s="7">
        <f t="shared" si="137"/>
        <v>104.13793103448275</v>
      </c>
      <c r="O284" s="51">
        <f t="shared" si="142"/>
        <v>104.13793103448276</v>
      </c>
      <c r="P284" s="43">
        <v>3.24</v>
      </c>
      <c r="Q284" s="22">
        <v>55</v>
      </c>
      <c r="R284" s="7">
        <f t="shared" si="138"/>
        <v>178.20000000000002</v>
      </c>
      <c r="S284" s="5">
        <f t="shared" si="139"/>
        <v>7306.2000000000007</v>
      </c>
      <c r="T284" s="7">
        <f t="shared" si="140"/>
        <v>107.28476821192055</v>
      </c>
      <c r="U284" s="43">
        <v>3.28</v>
      </c>
      <c r="V284" s="22">
        <v>55</v>
      </c>
      <c r="W284" s="7">
        <f>U284*V284</f>
        <v>180.39999999999998</v>
      </c>
      <c r="X284" s="5">
        <f>W284*E284</f>
        <v>7396.3999999999987</v>
      </c>
      <c r="Y284" s="7">
        <f>X284/S284*100</f>
        <v>101.23456790123456</v>
      </c>
      <c r="Z284" s="7">
        <f>U284/P284*100</f>
        <v>101.23456790123456</v>
      </c>
    </row>
    <row r="285" spans="1:26" s="1" customFormat="1" ht="19.5" customHeight="1">
      <c r="A285" s="6">
        <v>6</v>
      </c>
      <c r="B285" s="4" t="s">
        <v>36</v>
      </c>
      <c r="C285" s="13" t="s">
        <v>43</v>
      </c>
      <c r="D285" s="5" t="s">
        <v>10</v>
      </c>
      <c r="E285" s="19">
        <v>89</v>
      </c>
      <c r="F285" s="5">
        <v>15.63</v>
      </c>
      <c r="G285" s="23">
        <v>1.6E-2</v>
      </c>
      <c r="H285" s="7">
        <f>F285*G285</f>
        <v>0.25008000000000002</v>
      </c>
      <c r="I285" s="5">
        <f t="shared" si="141"/>
        <v>22.25712</v>
      </c>
      <c r="J285" s="5">
        <v>16.43</v>
      </c>
      <c r="K285" s="23">
        <v>1.6E-2</v>
      </c>
      <c r="L285" s="7">
        <f>J285*K285</f>
        <v>0.26288</v>
      </c>
      <c r="M285" s="5">
        <f t="shared" si="136"/>
        <v>23.396319999999999</v>
      </c>
      <c r="N285" s="7">
        <f t="shared" si="137"/>
        <v>105.11836212412027</v>
      </c>
      <c r="O285" s="51">
        <f t="shared" si="142"/>
        <v>105.11836212412027</v>
      </c>
      <c r="P285" s="43"/>
      <c r="Q285" s="23">
        <v>1.6E-2</v>
      </c>
      <c r="R285" s="7">
        <f t="shared" si="138"/>
        <v>0</v>
      </c>
      <c r="S285" s="5">
        <f t="shared" si="139"/>
        <v>0</v>
      </c>
      <c r="T285" s="7">
        <f t="shared" si="140"/>
        <v>0</v>
      </c>
      <c r="U285" s="43"/>
      <c r="V285" s="23"/>
      <c r="W285" s="7"/>
      <c r="X285" s="5"/>
      <c r="Y285" s="7"/>
      <c r="Z285" s="7"/>
    </row>
    <row r="286" spans="1:26" s="1" customFormat="1" ht="19.5" customHeight="1">
      <c r="A286" s="6">
        <v>7</v>
      </c>
      <c r="B286" s="4" t="s">
        <v>37</v>
      </c>
      <c r="C286" s="14" t="s">
        <v>45</v>
      </c>
      <c r="D286" s="5" t="s">
        <v>10</v>
      </c>
      <c r="E286" s="19">
        <v>89</v>
      </c>
      <c r="F286" s="5">
        <v>2.9</v>
      </c>
      <c r="G286" s="22">
        <v>2</v>
      </c>
      <c r="H286" s="7">
        <f>F286*G286</f>
        <v>5.8</v>
      </c>
      <c r="I286" s="5">
        <f t="shared" si="141"/>
        <v>516.19999999999993</v>
      </c>
      <c r="J286" s="5">
        <v>3.02</v>
      </c>
      <c r="K286" s="22">
        <v>2</v>
      </c>
      <c r="L286" s="7">
        <f>J286*K286</f>
        <v>6.04</v>
      </c>
      <c r="M286" s="5">
        <f t="shared" si="136"/>
        <v>537.56000000000006</v>
      </c>
      <c r="N286" s="7">
        <f t="shared" si="137"/>
        <v>104.13793103448279</v>
      </c>
      <c r="O286" s="51">
        <f t="shared" si="142"/>
        <v>104.13793103448276</v>
      </c>
      <c r="P286" s="43"/>
      <c r="Q286" s="22">
        <v>2</v>
      </c>
      <c r="R286" s="7">
        <f t="shared" si="138"/>
        <v>0</v>
      </c>
      <c r="S286" s="5">
        <f t="shared" si="139"/>
        <v>0</v>
      </c>
      <c r="T286" s="7">
        <f t="shared" si="140"/>
        <v>0</v>
      </c>
      <c r="U286" s="43"/>
      <c r="V286" s="22"/>
      <c r="W286" s="7"/>
      <c r="X286" s="5"/>
      <c r="Y286" s="7"/>
      <c r="Z286" s="7"/>
    </row>
    <row r="287" spans="1:26" s="1" customFormat="1" ht="19.5" customHeight="1">
      <c r="A287" s="6">
        <v>8</v>
      </c>
      <c r="B287" s="4" t="s">
        <v>19</v>
      </c>
      <c r="C287" s="4"/>
      <c r="D287" s="8" t="s">
        <v>13</v>
      </c>
      <c r="E287" s="86" t="s">
        <v>13</v>
      </c>
      <c r="F287" s="8" t="s">
        <v>13</v>
      </c>
      <c r="G287" s="24" t="s">
        <v>13</v>
      </c>
      <c r="H287" s="8" t="s">
        <v>13</v>
      </c>
      <c r="I287" s="10">
        <f>SUM(I280:I286)</f>
        <v>46662.731836799998</v>
      </c>
      <c r="J287" s="8" t="s">
        <v>13</v>
      </c>
      <c r="K287" s="54" t="s">
        <v>13</v>
      </c>
      <c r="L287" s="8" t="s">
        <v>13</v>
      </c>
      <c r="M287" s="10">
        <f>SUM(M280:M286)</f>
        <v>48689.488828000001</v>
      </c>
      <c r="N287" s="39">
        <f t="shared" si="137"/>
        <v>104.34341692271352</v>
      </c>
      <c r="O287" s="51" t="s">
        <v>13</v>
      </c>
      <c r="P287" s="45" t="s">
        <v>13</v>
      </c>
      <c r="Q287" s="24" t="s">
        <v>13</v>
      </c>
      <c r="R287" s="8" t="s">
        <v>13</v>
      </c>
      <c r="S287" s="10">
        <f>SUM(S280:S286)</f>
        <v>51844.979752800005</v>
      </c>
      <c r="T287" s="39">
        <f t="shared" si="140"/>
        <v>106.48084627864354</v>
      </c>
      <c r="U287" s="45" t="s">
        <v>13</v>
      </c>
      <c r="V287" s="24" t="s">
        <v>13</v>
      </c>
      <c r="W287" s="8" t="s">
        <v>13</v>
      </c>
      <c r="X287" s="10">
        <f>SUM(X280:X286)</f>
        <v>54522.955025968004</v>
      </c>
      <c r="Y287" s="39">
        <f>X287/S287*100</f>
        <v>105.16535117949076</v>
      </c>
      <c r="Z287" s="7" t="s">
        <v>13</v>
      </c>
    </row>
    <row r="288" spans="1:26" s="118" customFormat="1" ht="18.75">
      <c r="A288" s="195" t="s">
        <v>70</v>
      </c>
      <c r="B288" s="195"/>
      <c r="C288" s="195"/>
      <c r="D288" s="195"/>
      <c r="E288" s="195"/>
      <c r="F288" s="195"/>
      <c r="G288" s="195"/>
      <c r="H288" s="195"/>
      <c r="I288" s="195"/>
      <c r="J288" s="195"/>
      <c r="K288" s="195"/>
      <c r="L288" s="195"/>
      <c r="M288" s="195"/>
      <c r="N288" s="195"/>
      <c r="O288" s="195"/>
      <c r="P288" s="195"/>
      <c r="Q288" s="195"/>
      <c r="R288" s="195"/>
      <c r="S288" s="195"/>
      <c r="T288" s="195"/>
      <c r="U288" s="195"/>
      <c r="V288" s="195"/>
      <c r="W288" s="195"/>
      <c r="X288" s="195"/>
      <c r="Y288" s="195"/>
      <c r="Z288" s="119"/>
    </row>
    <row r="289" spans="1:26" s="118" customFormat="1" ht="18.75">
      <c r="A289" s="195" t="s">
        <v>22</v>
      </c>
      <c r="B289" s="195"/>
      <c r="C289" s="195"/>
      <c r="D289" s="195"/>
      <c r="E289" s="195"/>
      <c r="F289" s="195"/>
      <c r="G289" s="195"/>
      <c r="H289" s="195"/>
      <c r="I289" s="195"/>
      <c r="J289" s="195"/>
      <c r="K289" s="195"/>
      <c r="L289" s="195"/>
      <c r="M289" s="195"/>
      <c r="N289" s="195"/>
      <c r="O289" s="195"/>
      <c r="P289" s="195"/>
      <c r="Q289" s="195"/>
      <c r="R289" s="195"/>
      <c r="S289" s="195"/>
      <c r="T289" s="195"/>
      <c r="U289" s="195"/>
      <c r="V289" s="195"/>
      <c r="W289" s="195"/>
      <c r="X289" s="195"/>
      <c r="Y289" s="195"/>
      <c r="Z289" s="119"/>
    </row>
    <row r="290" spans="1:26" ht="18.75">
      <c r="A290" s="66" t="s">
        <v>88</v>
      </c>
      <c r="B290" s="67"/>
      <c r="C290" s="67"/>
      <c r="D290" s="67"/>
      <c r="E290" s="87"/>
      <c r="F290" s="67"/>
      <c r="G290" s="67"/>
      <c r="H290" s="68"/>
      <c r="I290" s="67"/>
      <c r="J290" s="67"/>
      <c r="K290" s="67"/>
      <c r="L290" s="68"/>
      <c r="M290" s="67"/>
      <c r="N290" s="67"/>
      <c r="O290" s="67"/>
      <c r="P290"/>
      <c r="Q290"/>
      <c r="R290" s="69"/>
      <c r="S290" s="70"/>
      <c r="T290"/>
      <c r="Y290" s="153"/>
    </row>
    <row r="291" spans="1:26" s="1" customFormat="1" ht="15.75" customHeight="1">
      <c r="A291" s="184" t="s">
        <v>0</v>
      </c>
      <c r="B291" s="181" t="s">
        <v>1</v>
      </c>
      <c r="C291" s="181" t="s">
        <v>40</v>
      </c>
      <c r="D291" s="209" t="s">
        <v>2</v>
      </c>
      <c r="E291" s="212" t="s">
        <v>3</v>
      </c>
      <c r="F291" s="189" t="s">
        <v>14</v>
      </c>
      <c r="G291" s="190"/>
      <c r="H291" s="190"/>
      <c r="I291" s="191"/>
      <c r="J291" s="199" t="s">
        <v>4</v>
      </c>
      <c r="K291" s="200"/>
      <c r="L291" s="200"/>
      <c r="M291" s="201"/>
      <c r="N291" s="196" t="s">
        <v>8</v>
      </c>
      <c r="O291" s="181" t="s">
        <v>29</v>
      </c>
      <c r="P291" s="199" t="s">
        <v>61</v>
      </c>
      <c r="Q291" s="200"/>
      <c r="R291" s="200"/>
      <c r="S291" s="201"/>
      <c r="T291" s="196" t="s">
        <v>63</v>
      </c>
      <c r="U291" s="199" t="s">
        <v>65</v>
      </c>
      <c r="V291" s="200"/>
      <c r="W291" s="200"/>
      <c r="X291" s="201"/>
      <c r="Y291" s="196" t="s">
        <v>68</v>
      </c>
      <c r="Z291" s="196" t="s">
        <v>69</v>
      </c>
    </row>
    <row r="292" spans="1:26" s="1" customFormat="1" ht="15.75" customHeight="1">
      <c r="A292" s="185"/>
      <c r="B292" s="187"/>
      <c r="C292" s="182"/>
      <c r="D292" s="210"/>
      <c r="E292" s="213"/>
      <c r="F292" s="192" t="s">
        <v>34</v>
      </c>
      <c r="G292" s="193"/>
      <c r="H292" s="193"/>
      <c r="I292" s="194"/>
      <c r="J292" s="202" t="s">
        <v>15</v>
      </c>
      <c r="K292" s="203"/>
      <c r="L292" s="203"/>
      <c r="M292" s="204"/>
      <c r="N292" s="197"/>
      <c r="O292" s="215"/>
      <c r="P292" s="202" t="s">
        <v>62</v>
      </c>
      <c r="Q292" s="203"/>
      <c r="R292" s="203"/>
      <c r="S292" s="204"/>
      <c r="T292" s="197"/>
      <c r="U292" s="202" t="s">
        <v>66</v>
      </c>
      <c r="V292" s="203"/>
      <c r="W292" s="203"/>
      <c r="X292" s="204"/>
      <c r="Y292" s="197"/>
      <c r="Z292" s="197"/>
    </row>
    <row r="293" spans="1:26" s="1" customFormat="1" ht="30.75" customHeight="1">
      <c r="A293" s="186"/>
      <c r="B293" s="188"/>
      <c r="C293" s="183"/>
      <c r="D293" s="211"/>
      <c r="E293" s="214"/>
      <c r="F293" s="3" t="s">
        <v>5</v>
      </c>
      <c r="G293" s="21" t="s">
        <v>41</v>
      </c>
      <c r="H293" s="26" t="s">
        <v>6</v>
      </c>
      <c r="I293" s="3" t="s">
        <v>7</v>
      </c>
      <c r="J293" s="3" t="s">
        <v>5</v>
      </c>
      <c r="K293" s="3" t="s">
        <v>41</v>
      </c>
      <c r="L293" s="28" t="s">
        <v>6</v>
      </c>
      <c r="M293" s="3" t="s">
        <v>7</v>
      </c>
      <c r="N293" s="198"/>
      <c r="O293" s="216"/>
      <c r="P293" s="16" t="s">
        <v>5</v>
      </c>
      <c r="Q293" s="3" t="s">
        <v>41</v>
      </c>
      <c r="R293" s="28" t="s">
        <v>6</v>
      </c>
      <c r="S293" s="16" t="s">
        <v>7</v>
      </c>
      <c r="T293" s="198"/>
      <c r="U293" s="16" t="s">
        <v>5</v>
      </c>
      <c r="V293" s="3" t="s">
        <v>41</v>
      </c>
      <c r="W293" s="28" t="s">
        <v>6</v>
      </c>
      <c r="X293" s="16" t="s">
        <v>7</v>
      </c>
      <c r="Y293" s="198"/>
      <c r="Z293" s="198"/>
    </row>
    <row r="294" spans="1:26" s="1" customFormat="1" ht="24.75" customHeight="1">
      <c r="A294" s="6">
        <v>1</v>
      </c>
      <c r="B294" s="4" t="s">
        <v>9</v>
      </c>
      <c r="C294" s="160" t="s">
        <v>58</v>
      </c>
      <c r="D294" s="5" t="s">
        <v>10</v>
      </c>
      <c r="E294" s="19">
        <v>839.5</v>
      </c>
      <c r="F294" s="5">
        <v>1549.89</v>
      </c>
      <c r="G294" s="30">
        <v>2.1600000000000001E-2</v>
      </c>
      <c r="H294" s="7">
        <f>F294*G294</f>
        <v>33.477624000000006</v>
      </c>
      <c r="I294" s="5">
        <f>H294*E294</f>
        <v>28104.465348000005</v>
      </c>
      <c r="J294" s="71">
        <v>1615</v>
      </c>
      <c r="K294" s="30">
        <v>2.1600000000000001E-2</v>
      </c>
      <c r="L294" s="7">
        <f>J294*K294</f>
        <v>34.884</v>
      </c>
      <c r="M294" s="5">
        <f>L294*E294</f>
        <v>29285.117999999999</v>
      </c>
      <c r="N294" s="7">
        <f t="shared" ref="N294:N301" si="143">M294/I294*100</f>
        <v>104.20094329274978</v>
      </c>
      <c r="O294" s="51">
        <f>J294/F294*100</f>
        <v>104.2009432927498</v>
      </c>
      <c r="P294" s="15">
        <v>1744.19</v>
      </c>
      <c r="Q294" s="30">
        <v>2.1600000000000001E-2</v>
      </c>
      <c r="R294" s="7">
        <f>P294*Q294</f>
        <v>37.674504000000006</v>
      </c>
      <c r="S294" s="5">
        <f>R294*E294</f>
        <v>31627.746108000007</v>
      </c>
      <c r="T294" s="7">
        <f t="shared" ref="T294:T301" si="144">S294/M294*100</f>
        <v>107.99938080495359</v>
      </c>
      <c r="U294" s="34">
        <f>P294*1.06</f>
        <v>1848.8414000000002</v>
      </c>
      <c r="V294" s="30">
        <v>2.1600000000000001E-2</v>
      </c>
      <c r="W294" s="7">
        <f>U294*V294</f>
        <v>39.93497424000001</v>
      </c>
      <c r="X294" s="5">
        <f>W294*E294</f>
        <v>33525.410874480011</v>
      </c>
      <c r="Y294" s="7">
        <f>X294/S294*100</f>
        <v>106</v>
      </c>
      <c r="Z294" s="7">
        <f>U294/P294*100</f>
        <v>106</v>
      </c>
    </row>
    <row r="295" spans="1:26" s="1" customFormat="1" ht="18.75" customHeight="1">
      <c r="A295" s="6">
        <v>2</v>
      </c>
      <c r="B295" s="4" t="s">
        <v>11</v>
      </c>
      <c r="C295" s="55" t="s">
        <v>52</v>
      </c>
      <c r="D295" s="5" t="s">
        <v>12</v>
      </c>
      <c r="E295" s="20">
        <v>35</v>
      </c>
      <c r="F295" s="5">
        <v>5863.02</v>
      </c>
      <c r="G295" s="22">
        <v>30</v>
      </c>
      <c r="H295" s="7">
        <f>F295*G295/1000</f>
        <v>175.89060000000001</v>
      </c>
      <c r="I295" s="5">
        <f t="shared" ref="I295:I300" si="145">H295*E295</f>
        <v>6156.1710000000003</v>
      </c>
      <c r="J295" s="7">
        <v>6109.27</v>
      </c>
      <c r="K295" s="22">
        <v>30</v>
      </c>
      <c r="L295" s="7">
        <f>J295*K295/1000</f>
        <v>183.27809999999999</v>
      </c>
      <c r="M295" s="5">
        <f t="shared" ref="M295:M300" si="146">L295*E295</f>
        <v>6414.7335000000003</v>
      </c>
      <c r="N295" s="7">
        <f t="shared" si="143"/>
        <v>104.20005389713833</v>
      </c>
      <c r="O295" s="51">
        <f t="shared" ref="O295:O300" si="147">J295/F295*100</f>
        <v>104.20005389713833</v>
      </c>
      <c r="P295" s="44">
        <v>6.57</v>
      </c>
      <c r="Q295" s="22">
        <v>30</v>
      </c>
      <c r="R295" s="7">
        <f t="shared" ref="R295:R300" si="148">P295*Q295</f>
        <v>197.10000000000002</v>
      </c>
      <c r="S295" s="5">
        <f t="shared" ref="S295:S300" si="149">R295*E295</f>
        <v>6898.5000000000009</v>
      </c>
      <c r="T295" s="7">
        <f t="shared" si="144"/>
        <v>107.54149022714662</v>
      </c>
      <c r="U295" s="44">
        <v>6.57</v>
      </c>
      <c r="V295" s="22">
        <v>30</v>
      </c>
      <c r="W295" s="7">
        <f>U295*V295</f>
        <v>197.10000000000002</v>
      </c>
      <c r="X295" s="5">
        <f>W295*E295</f>
        <v>6898.5000000000009</v>
      </c>
      <c r="Y295" s="7">
        <f>X295/S295*100</f>
        <v>100</v>
      </c>
      <c r="Z295" s="7">
        <f>U295/P295*100</f>
        <v>100</v>
      </c>
    </row>
    <row r="296" spans="1:26" s="1" customFormat="1" ht="18.75" customHeight="1">
      <c r="A296" s="6">
        <v>3</v>
      </c>
      <c r="B296" s="4" t="s">
        <v>21</v>
      </c>
      <c r="C296" s="13" t="s">
        <v>43</v>
      </c>
      <c r="D296" s="5" t="s">
        <v>12</v>
      </c>
      <c r="E296" s="20">
        <v>35</v>
      </c>
      <c r="F296" s="5">
        <v>15.63</v>
      </c>
      <c r="G296" s="31">
        <v>5.53</v>
      </c>
      <c r="H296" s="7">
        <f>F296*G296</f>
        <v>86.433900000000008</v>
      </c>
      <c r="I296" s="5">
        <f t="shared" si="145"/>
        <v>3025.1865000000003</v>
      </c>
      <c r="J296" s="5">
        <v>16.43</v>
      </c>
      <c r="K296" s="22">
        <v>5.53</v>
      </c>
      <c r="L296" s="7">
        <f>J296*K296</f>
        <v>90.857900000000001</v>
      </c>
      <c r="M296" s="5">
        <f t="shared" si="146"/>
        <v>3180.0264999999999</v>
      </c>
      <c r="N296" s="7">
        <f t="shared" si="143"/>
        <v>105.11836212412027</v>
      </c>
      <c r="O296" s="51">
        <f t="shared" si="147"/>
        <v>105.11836212412027</v>
      </c>
      <c r="P296" s="5">
        <v>18.29</v>
      </c>
      <c r="Q296" s="22">
        <v>5.53</v>
      </c>
      <c r="R296" s="7">
        <f t="shared" si="148"/>
        <v>101.1437</v>
      </c>
      <c r="S296" s="5">
        <f t="shared" si="149"/>
        <v>3540.0294999999996</v>
      </c>
      <c r="T296" s="7">
        <f t="shared" si="144"/>
        <v>111.32075471698113</v>
      </c>
      <c r="U296" s="10">
        <v>20.37</v>
      </c>
      <c r="V296" s="22">
        <v>5.53</v>
      </c>
      <c r="W296" s="7">
        <f>U296*V296</f>
        <v>112.6461</v>
      </c>
      <c r="X296" s="5">
        <f>W296*E296</f>
        <v>3942.6134999999999</v>
      </c>
      <c r="Y296" s="7">
        <f>X296/S296*100</f>
        <v>111.37233460907601</v>
      </c>
      <c r="Z296" s="7">
        <f>U296/P296*100</f>
        <v>111.37233460907601</v>
      </c>
    </row>
    <row r="297" spans="1:26" s="1" customFormat="1" ht="18.75" customHeight="1">
      <c r="A297" s="6">
        <v>4</v>
      </c>
      <c r="B297" s="4" t="s">
        <v>16</v>
      </c>
      <c r="C297" s="13" t="s">
        <v>43</v>
      </c>
      <c r="D297" s="5" t="s">
        <v>12</v>
      </c>
      <c r="E297" s="20">
        <v>35</v>
      </c>
      <c r="F297" s="5">
        <v>12.39</v>
      </c>
      <c r="G297" s="22">
        <v>5.53</v>
      </c>
      <c r="H297" s="7">
        <f>F297*G297</f>
        <v>68.5167</v>
      </c>
      <c r="I297" s="5">
        <f t="shared" si="145"/>
        <v>2398.0844999999999</v>
      </c>
      <c r="J297" s="5">
        <v>13.03</v>
      </c>
      <c r="K297" s="22">
        <v>5.53</v>
      </c>
      <c r="L297" s="7">
        <f>J297*K297</f>
        <v>72.055899999999994</v>
      </c>
      <c r="M297" s="5">
        <f t="shared" si="146"/>
        <v>2521.9564999999998</v>
      </c>
      <c r="N297" s="7">
        <f t="shared" si="143"/>
        <v>105.16545601291362</v>
      </c>
      <c r="O297" s="51">
        <f t="shared" si="147"/>
        <v>105.16545601291362</v>
      </c>
      <c r="P297" s="5">
        <v>14.5</v>
      </c>
      <c r="Q297" s="22">
        <v>5.53</v>
      </c>
      <c r="R297" s="7">
        <f t="shared" si="148"/>
        <v>80.185000000000002</v>
      </c>
      <c r="S297" s="5">
        <f t="shared" si="149"/>
        <v>2806.4749999999999</v>
      </c>
      <c r="T297" s="7">
        <f t="shared" si="144"/>
        <v>111.28165771297007</v>
      </c>
      <c r="U297" s="10">
        <f>P297*1.114</f>
        <v>16.153000000000002</v>
      </c>
      <c r="V297" s="22">
        <v>5.53</v>
      </c>
      <c r="W297" s="7">
        <f>U297*V297</f>
        <v>89.326090000000022</v>
      </c>
      <c r="X297" s="5">
        <f>W297*E297</f>
        <v>3126.4131500000008</v>
      </c>
      <c r="Y297" s="7">
        <f>X297/S297*100</f>
        <v>111.40000000000003</v>
      </c>
      <c r="Z297" s="7">
        <f>U297/P297*100</f>
        <v>111.4</v>
      </c>
    </row>
    <row r="298" spans="1:26" s="1" customFormat="1" ht="18.75" customHeight="1">
      <c r="A298" s="6">
        <v>5</v>
      </c>
      <c r="B298" s="4" t="s">
        <v>18</v>
      </c>
      <c r="C298" s="14" t="s">
        <v>45</v>
      </c>
      <c r="D298" s="5" t="s">
        <v>12</v>
      </c>
      <c r="E298" s="20">
        <v>35</v>
      </c>
      <c r="F298" s="5">
        <v>2.9</v>
      </c>
      <c r="G298" s="22">
        <v>55</v>
      </c>
      <c r="H298" s="7">
        <f>F298*G298</f>
        <v>159.5</v>
      </c>
      <c r="I298" s="5">
        <f t="shared" si="145"/>
        <v>5582.5</v>
      </c>
      <c r="J298" s="5">
        <v>3.02</v>
      </c>
      <c r="K298" s="22">
        <v>55</v>
      </c>
      <c r="L298" s="7">
        <f>J298*K298</f>
        <v>166.1</v>
      </c>
      <c r="M298" s="5">
        <f t="shared" si="146"/>
        <v>5813.5</v>
      </c>
      <c r="N298" s="7">
        <f t="shared" si="143"/>
        <v>104.13793103448276</v>
      </c>
      <c r="O298" s="51">
        <f t="shared" si="147"/>
        <v>104.13793103448276</v>
      </c>
      <c r="P298" s="5">
        <v>3.24</v>
      </c>
      <c r="Q298" s="22">
        <v>55</v>
      </c>
      <c r="R298" s="7">
        <f t="shared" si="148"/>
        <v>178.20000000000002</v>
      </c>
      <c r="S298" s="5">
        <f t="shared" si="149"/>
        <v>6237.0000000000009</v>
      </c>
      <c r="T298" s="7">
        <f t="shared" si="144"/>
        <v>107.28476821192055</v>
      </c>
      <c r="U298" s="43">
        <v>3.28</v>
      </c>
      <c r="V298" s="22">
        <v>55</v>
      </c>
      <c r="W298" s="7">
        <f>U298*V298</f>
        <v>180.39999999999998</v>
      </c>
      <c r="X298" s="5">
        <f>W298*E298</f>
        <v>6313.9999999999991</v>
      </c>
      <c r="Y298" s="7">
        <f>X298/S298*100</f>
        <v>101.23456790123453</v>
      </c>
      <c r="Z298" s="7">
        <f>U298/P298*100</f>
        <v>101.23456790123456</v>
      </c>
    </row>
    <row r="299" spans="1:26" s="1" customFormat="1" ht="18.75" customHeight="1">
      <c r="A299" s="6">
        <v>6</v>
      </c>
      <c r="B299" s="4" t="s">
        <v>36</v>
      </c>
      <c r="C299" s="13" t="s">
        <v>43</v>
      </c>
      <c r="D299" s="5" t="s">
        <v>10</v>
      </c>
      <c r="E299" s="19">
        <v>75</v>
      </c>
      <c r="F299" s="5">
        <v>15.63</v>
      </c>
      <c r="G299" s="23">
        <v>1.6E-2</v>
      </c>
      <c r="H299" s="7">
        <f>F299*G299</f>
        <v>0.25008000000000002</v>
      </c>
      <c r="I299" s="5">
        <f t="shared" si="145"/>
        <v>18.756</v>
      </c>
      <c r="J299" s="5">
        <v>16.43</v>
      </c>
      <c r="K299" s="23">
        <v>1.6E-2</v>
      </c>
      <c r="L299" s="7">
        <f>J299*K299</f>
        <v>0.26288</v>
      </c>
      <c r="M299" s="5">
        <f t="shared" si="146"/>
        <v>19.716000000000001</v>
      </c>
      <c r="N299" s="7">
        <f t="shared" si="143"/>
        <v>105.1183621241203</v>
      </c>
      <c r="O299" s="51">
        <f t="shared" si="147"/>
        <v>105.11836212412027</v>
      </c>
      <c r="P299" s="5"/>
      <c r="Q299" s="23">
        <v>1.6E-2</v>
      </c>
      <c r="R299" s="7">
        <f t="shared" si="148"/>
        <v>0</v>
      </c>
      <c r="S299" s="5">
        <f t="shared" si="149"/>
        <v>0</v>
      </c>
      <c r="T299" s="7">
        <f t="shared" si="144"/>
        <v>0</v>
      </c>
      <c r="U299" s="5"/>
      <c r="V299" s="23"/>
      <c r="W299" s="7"/>
      <c r="X299" s="5"/>
      <c r="Y299" s="7"/>
      <c r="Z299" s="7"/>
    </row>
    <row r="300" spans="1:26" s="1" customFormat="1" ht="18.75" customHeight="1">
      <c r="A300" s="6">
        <v>7</v>
      </c>
      <c r="B300" s="4" t="s">
        <v>37</v>
      </c>
      <c r="C300" s="14" t="s">
        <v>45</v>
      </c>
      <c r="D300" s="5" t="s">
        <v>10</v>
      </c>
      <c r="E300" s="19">
        <v>75</v>
      </c>
      <c r="F300" s="5">
        <v>2.9</v>
      </c>
      <c r="G300" s="22">
        <v>2</v>
      </c>
      <c r="H300" s="7">
        <f>F300*G300</f>
        <v>5.8</v>
      </c>
      <c r="I300" s="5">
        <f t="shared" si="145"/>
        <v>435</v>
      </c>
      <c r="J300" s="5">
        <v>3.02</v>
      </c>
      <c r="K300" s="22">
        <v>2</v>
      </c>
      <c r="L300" s="7">
        <f>J300*K300</f>
        <v>6.04</v>
      </c>
      <c r="M300" s="5">
        <f t="shared" si="146"/>
        <v>453</v>
      </c>
      <c r="N300" s="7">
        <f t="shared" si="143"/>
        <v>104.13793103448276</v>
      </c>
      <c r="O300" s="51">
        <f t="shared" si="147"/>
        <v>104.13793103448276</v>
      </c>
      <c r="P300" s="5"/>
      <c r="Q300" s="22">
        <v>2</v>
      </c>
      <c r="R300" s="7">
        <f t="shared" si="148"/>
        <v>0</v>
      </c>
      <c r="S300" s="5">
        <f t="shared" si="149"/>
        <v>0</v>
      </c>
      <c r="T300" s="7">
        <f t="shared" si="144"/>
        <v>0</v>
      </c>
      <c r="U300" s="5"/>
      <c r="V300" s="22"/>
      <c r="W300" s="7"/>
      <c r="X300" s="5"/>
      <c r="Y300" s="7"/>
      <c r="Z300" s="7"/>
    </row>
    <row r="301" spans="1:26" s="1" customFormat="1" ht="18.75" customHeight="1">
      <c r="A301" s="6">
        <v>8</v>
      </c>
      <c r="B301" s="4" t="s">
        <v>19</v>
      </c>
      <c r="C301" s="4"/>
      <c r="D301" s="8" t="s">
        <v>13</v>
      </c>
      <c r="E301" s="86" t="s">
        <v>13</v>
      </c>
      <c r="F301" s="8" t="s">
        <v>13</v>
      </c>
      <c r="G301" s="24" t="s">
        <v>13</v>
      </c>
      <c r="H301" s="8" t="s">
        <v>13</v>
      </c>
      <c r="I301" s="10">
        <f>SUM(I294:I300)</f>
        <v>45720.163348000009</v>
      </c>
      <c r="J301" s="8" t="s">
        <v>13</v>
      </c>
      <c r="K301" s="24" t="s">
        <v>13</v>
      </c>
      <c r="L301" s="8" t="s">
        <v>13</v>
      </c>
      <c r="M301" s="10">
        <f>SUM(M294:M300)</f>
        <v>47688.050499999998</v>
      </c>
      <c r="N301" s="39">
        <f t="shared" si="143"/>
        <v>104.30419974010454</v>
      </c>
      <c r="O301" s="51" t="s">
        <v>13</v>
      </c>
      <c r="P301" s="8" t="s">
        <v>13</v>
      </c>
      <c r="Q301" s="24" t="s">
        <v>13</v>
      </c>
      <c r="R301" s="8" t="s">
        <v>13</v>
      </c>
      <c r="S301" s="10">
        <f>SUM(S294:S300)</f>
        <v>51109.750608000002</v>
      </c>
      <c r="T301" s="39">
        <f t="shared" si="144"/>
        <v>107.17517296707275</v>
      </c>
      <c r="U301" s="8" t="s">
        <v>13</v>
      </c>
      <c r="V301" s="24" t="s">
        <v>13</v>
      </c>
      <c r="W301" s="8" t="s">
        <v>13</v>
      </c>
      <c r="X301" s="10">
        <f>SUM(X294:X300)</f>
        <v>53806.93752448001</v>
      </c>
      <c r="Y301" s="39">
        <f>X301/S301*100</f>
        <v>105.27724530915208</v>
      </c>
      <c r="Z301" s="7" t="s">
        <v>13</v>
      </c>
    </row>
    <row r="302" spans="1:26" s="1" customFormat="1" ht="18.75" customHeight="1">
      <c r="A302" s="57"/>
      <c r="B302" s="58"/>
      <c r="C302" s="58"/>
      <c r="D302" s="59"/>
      <c r="E302" s="162"/>
      <c r="F302" s="59"/>
      <c r="G302" s="167"/>
      <c r="H302" s="59"/>
      <c r="I302" s="61"/>
      <c r="J302" s="59"/>
      <c r="K302" s="167"/>
      <c r="L302" s="59"/>
      <c r="M302" s="61"/>
      <c r="N302" s="64"/>
      <c r="O302" s="168"/>
      <c r="P302" s="59"/>
      <c r="Q302" s="167"/>
      <c r="R302" s="59"/>
      <c r="S302" s="61"/>
      <c r="T302" s="64"/>
      <c r="U302" s="59"/>
      <c r="V302" s="167"/>
      <c r="W302" s="59"/>
      <c r="X302" s="61"/>
      <c r="Y302" s="64"/>
      <c r="Z302" s="62"/>
    </row>
    <row r="303" spans="1:26" s="1" customFormat="1" ht="18.75" customHeight="1">
      <c r="A303" s="57"/>
      <c r="B303" s="178" t="s">
        <v>107</v>
      </c>
      <c r="C303" s="58"/>
      <c r="D303" s="59"/>
      <c r="E303" s="162"/>
      <c r="F303" s="59"/>
      <c r="G303" s="167"/>
      <c r="H303" s="59"/>
      <c r="I303" s="61"/>
      <c r="J303" s="59"/>
      <c r="K303" s="167"/>
      <c r="L303" s="59"/>
      <c r="M303" s="61"/>
      <c r="N303" s="64"/>
      <c r="O303" s="168"/>
      <c r="P303" s="59"/>
      <c r="Q303" s="167"/>
      <c r="R303" s="59"/>
      <c r="S303" s="61"/>
      <c r="T303" s="64"/>
      <c r="U303" s="59"/>
      <c r="V303" s="167"/>
      <c r="W303" s="59"/>
      <c r="X303" s="61"/>
      <c r="Y303" s="64"/>
      <c r="Z303" s="62"/>
    </row>
    <row r="304" spans="1:26" s="1" customFormat="1" ht="18.75" customHeight="1">
      <c r="A304" s="57"/>
      <c r="B304" s="58"/>
      <c r="C304" s="58"/>
      <c r="D304" s="59"/>
      <c r="E304" s="162"/>
      <c r="F304" s="59"/>
      <c r="G304" s="167"/>
      <c r="H304" s="59"/>
      <c r="I304" s="61"/>
      <c r="J304" s="59"/>
      <c r="K304" s="167"/>
      <c r="L304" s="59"/>
      <c r="M304" s="61"/>
      <c r="N304" s="64"/>
      <c r="O304" s="168"/>
      <c r="P304" s="59"/>
      <c r="Q304" s="167"/>
      <c r="R304" s="59"/>
      <c r="S304" s="61"/>
      <c r="T304" s="64"/>
      <c r="U304" s="59"/>
      <c r="V304" s="167"/>
      <c r="W304" s="59"/>
      <c r="X304" s="61"/>
      <c r="Y304" s="64"/>
      <c r="Z304" s="62"/>
    </row>
    <row r="305" spans="1:26" s="118" customFormat="1" ht="18.75">
      <c r="A305" s="195" t="s">
        <v>71</v>
      </c>
      <c r="B305" s="195"/>
      <c r="C305" s="195"/>
      <c r="D305" s="195"/>
      <c r="E305" s="195"/>
      <c r="F305" s="195"/>
      <c r="G305" s="195"/>
      <c r="H305" s="195"/>
      <c r="I305" s="195"/>
      <c r="J305" s="195"/>
      <c r="K305" s="195"/>
      <c r="L305" s="195"/>
      <c r="M305" s="195"/>
      <c r="N305" s="195"/>
      <c r="O305" s="195"/>
      <c r="P305" s="195"/>
      <c r="Q305" s="195"/>
      <c r="R305" s="195"/>
      <c r="S305" s="195"/>
      <c r="T305" s="195"/>
      <c r="U305" s="195"/>
      <c r="V305" s="195"/>
      <c r="W305" s="195"/>
      <c r="X305" s="195"/>
      <c r="Y305" s="195"/>
      <c r="Z305" s="119"/>
    </row>
    <row r="306" spans="1:26" s="118" customFormat="1" ht="18.75">
      <c r="A306" s="195" t="s">
        <v>22</v>
      </c>
      <c r="B306" s="195"/>
      <c r="C306" s="195"/>
      <c r="D306" s="195"/>
      <c r="E306" s="195"/>
      <c r="F306" s="195"/>
      <c r="G306" s="195"/>
      <c r="H306" s="195"/>
      <c r="I306" s="195"/>
      <c r="J306" s="195"/>
      <c r="K306" s="195"/>
      <c r="L306" s="195"/>
      <c r="M306" s="195"/>
      <c r="N306" s="195"/>
      <c r="O306" s="195"/>
      <c r="P306" s="195"/>
      <c r="Q306" s="195"/>
      <c r="R306" s="195"/>
      <c r="S306" s="195"/>
      <c r="T306" s="195"/>
      <c r="U306" s="195"/>
      <c r="V306" s="195"/>
      <c r="W306" s="195"/>
      <c r="X306" s="195"/>
      <c r="Y306" s="195"/>
      <c r="Z306" s="119"/>
    </row>
    <row r="307" spans="1:26" ht="18.75">
      <c r="A307" s="66" t="s">
        <v>89</v>
      </c>
      <c r="B307" s="67"/>
      <c r="C307" s="67"/>
      <c r="D307" s="67"/>
      <c r="E307" s="87"/>
      <c r="F307" s="67"/>
      <c r="G307" s="67"/>
      <c r="H307" s="68"/>
      <c r="I307" s="67"/>
      <c r="J307" s="67"/>
      <c r="K307" s="67"/>
      <c r="L307" s="68"/>
      <c r="M307" s="67"/>
      <c r="N307" s="67"/>
      <c r="O307" s="67"/>
      <c r="P307"/>
      <c r="Q307"/>
      <c r="R307" s="69"/>
      <c r="S307" s="70"/>
      <c r="T307"/>
      <c r="Y307" s="153"/>
    </row>
    <row r="308" spans="1:26" s="1" customFormat="1" ht="15.75" customHeight="1">
      <c r="A308" s="184" t="s">
        <v>0</v>
      </c>
      <c r="B308" s="181" t="s">
        <v>1</v>
      </c>
      <c r="C308" s="181" t="s">
        <v>40</v>
      </c>
      <c r="D308" s="181" t="s">
        <v>2</v>
      </c>
      <c r="E308" s="221" t="s">
        <v>3</v>
      </c>
      <c r="F308" s="189" t="s">
        <v>14</v>
      </c>
      <c r="G308" s="190"/>
      <c r="H308" s="190"/>
      <c r="I308" s="191"/>
      <c r="J308" s="199" t="s">
        <v>4</v>
      </c>
      <c r="K308" s="200"/>
      <c r="L308" s="200"/>
      <c r="M308" s="201"/>
      <c r="N308" s="196" t="s">
        <v>8</v>
      </c>
      <c r="O308" s="181" t="s">
        <v>29</v>
      </c>
      <c r="P308" s="199" t="s">
        <v>61</v>
      </c>
      <c r="Q308" s="200"/>
      <c r="R308" s="200"/>
      <c r="S308" s="201"/>
      <c r="T308" s="196" t="s">
        <v>63</v>
      </c>
      <c r="U308" s="199" t="s">
        <v>65</v>
      </c>
      <c r="V308" s="200"/>
      <c r="W308" s="200"/>
      <c r="X308" s="201"/>
      <c r="Y308" s="196" t="s">
        <v>68</v>
      </c>
      <c r="Z308" s="196" t="s">
        <v>69</v>
      </c>
    </row>
    <row r="309" spans="1:26" s="1" customFormat="1" ht="15.75" customHeight="1">
      <c r="A309" s="185"/>
      <c r="B309" s="187"/>
      <c r="C309" s="182"/>
      <c r="D309" s="187"/>
      <c r="E309" s="222"/>
      <c r="F309" s="192" t="s">
        <v>34</v>
      </c>
      <c r="G309" s="193"/>
      <c r="H309" s="193"/>
      <c r="I309" s="194"/>
      <c r="J309" s="202" t="s">
        <v>15</v>
      </c>
      <c r="K309" s="203"/>
      <c r="L309" s="203"/>
      <c r="M309" s="204"/>
      <c r="N309" s="197"/>
      <c r="O309" s="215"/>
      <c r="P309" s="202" t="s">
        <v>62</v>
      </c>
      <c r="Q309" s="203"/>
      <c r="R309" s="203"/>
      <c r="S309" s="204"/>
      <c r="T309" s="197"/>
      <c r="U309" s="202" t="s">
        <v>66</v>
      </c>
      <c r="V309" s="203"/>
      <c r="W309" s="203"/>
      <c r="X309" s="204"/>
      <c r="Y309" s="197"/>
      <c r="Z309" s="197"/>
    </row>
    <row r="310" spans="1:26" s="1" customFormat="1" ht="30.75" customHeight="1">
      <c r="A310" s="186"/>
      <c r="B310" s="188"/>
      <c r="C310" s="183"/>
      <c r="D310" s="188"/>
      <c r="E310" s="223"/>
      <c r="F310" s="3" t="s">
        <v>5</v>
      </c>
      <c r="G310" s="21" t="s">
        <v>41</v>
      </c>
      <c r="H310" s="26" t="s">
        <v>6</v>
      </c>
      <c r="I310" s="3" t="s">
        <v>7</v>
      </c>
      <c r="J310" s="3" t="s">
        <v>5</v>
      </c>
      <c r="K310" s="3" t="s">
        <v>41</v>
      </c>
      <c r="L310" s="28" t="s">
        <v>6</v>
      </c>
      <c r="M310" s="3" t="s">
        <v>7</v>
      </c>
      <c r="N310" s="198"/>
      <c r="O310" s="216"/>
      <c r="P310" s="16" t="s">
        <v>5</v>
      </c>
      <c r="Q310" s="3" t="s">
        <v>41</v>
      </c>
      <c r="R310" s="28" t="s">
        <v>6</v>
      </c>
      <c r="S310" s="16" t="s">
        <v>7</v>
      </c>
      <c r="T310" s="198"/>
      <c r="U310" s="16" t="s">
        <v>5</v>
      </c>
      <c r="V310" s="3" t="s">
        <v>41</v>
      </c>
      <c r="W310" s="28" t="s">
        <v>6</v>
      </c>
      <c r="X310" s="16" t="s">
        <v>7</v>
      </c>
      <c r="Y310" s="198"/>
      <c r="Z310" s="198"/>
    </row>
    <row r="311" spans="1:26" s="1" customFormat="1" ht="31.5" customHeight="1">
      <c r="A311" s="6">
        <v>1</v>
      </c>
      <c r="B311" s="165" t="s">
        <v>9</v>
      </c>
      <c r="C311" s="171" t="s">
        <v>49</v>
      </c>
      <c r="D311" s="5" t="s">
        <v>10</v>
      </c>
      <c r="E311" s="83">
        <v>378</v>
      </c>
      <c r="F311" s="5">
        <v>1305.32</v>
      </c>
      <c r="G311" s="30">
        <v>2.1600000000000001E-2</v>
      </c>
      <c r="H311" s="7">
        <f>F311*G311</f>
        <v>28.194911999999999</v>
      </c>
      <c r="I311" s="5">
        <f t="shared" ref="I311:I316" si="150">H311*E311</f>
        <v>10657.676735999999</v>
      </c>
      <c r="J311" s="15">
        <v>1360.14</v>
      </c>
      <c r="K311" s="30">
        <v>2.1600000000000001E-2</v>
      </c>
      <c r="L311" s="7">
        <f>J311*K311</f>
        <v>29.379024000000005</v>
      </c>
      <c r="M311" s="5">
        <f t="shared" ref="M311:M316" si="151">L311*E311</f>
        <v>11105.271072000001</v>
      </c>
      <c r="N311" s="7">
        <f t="shared" ref="N311:N317" si="152">M311/I311*100</f>
        <v>104.19973646308954</v>
      </c>
      <c r="O311" s="51">
        <f t="shared" ref="O311:O316" si="153">J311/F311*100</f>
        <v>104.19973646308954</v>
      </c>
      <c r="P311" s="15">
        <v>1475.76</v>
      </c>
      <c r="Q311" s="30">
        <v>2.1600000000000001E-2</v>
      </c>
      <c r="R311" s="7">
        <f t="shared" ref="R311:R316" si="154">P311*Q311</f>
        <v>31.876416000000003</v>
      </c>
      <c r="S311" s="5">
        <f t="shared" ref="S311:S316" si="155">R311*E311</f>
        <v>12049.285248</v>
      </c>
      <c r="T311" s="7">
        <f t="shared" ref="T311:T317" si="156">S311/M311*100</f>
        <v>108.50059552693104</v>
      </c>
      <c r="U311" s="34">
        <f>P311*1.06</f>
        <v>1564.3056000000001</v>
      </c>
      <c r="V311" s="30">
        <v>2.1600000000000001E-2</v>
      </c>
      <c r="W311" s="7">
        <f>U311*V311</f>
        <v>33.789000960000003</v>
      </c>
      <c r="X311" s="5">
        <f>W311*E311</f>
        <v>12772.242362880001</v>
      </c>
      <c r="Y311" s="7">
        <f>X311/S311*100</f>
        <v>106</v>
      </c>
      <c r="Z311" s="7">
        <f>U311/P311*100</f>
        <v>106</v>
      </c>
    </row>
    <row r="312" spans="1:26" s="1" customFormat="1" ht="18" customHeight="1">
      <c r="A312" s="6">
        <v>2</v>
      </c>
      <c r="B312" s="165" t="s">
        <v>11</v>
      </c>
      <c r="C312" s="14" t="s">
        <v>52</v>
      </c>
      <c r="D312" s="5" t="s">
        <v>12</v>
      </c>
      <c r="E312" s="20">
        <v>16</v>
      </c>
      <c r="F312" s="5">
        <v>5863.02</v>
      </c>
      <c r="G312" s="22">
        <v>30</v>
      </c>
      <c r="H312" s="7">
        <f>F312*G312/1000</f>
        <v>175.89060000000001</v>
      </c>
      <c r="I312" s="5">
        <f t="shared" si="150"/>
        <v>2814.2496000000001</v>
      </c>
      <c r="J312" s="7">
        <v>6109.27</v>
      </c>
      <c r="K312" s="22">
        <v>30</v>
      </c>
      <c r="L312" s="7">
        <f>J312*K312/1000</f>
        <v>183.27809999999999</v>
      </c>
      <c r="M312" s="5">
        <f t="shared" si="151"/>
        <v>2932.4495999999999</v>
      </c>
      <c r="N312" s="7">
        <f t="shared" si="152"/>
        <v>104.20005389713833</v>
      </c>
      <c r="O312" s="51">
        <f t="shared" si="153"/>
        <v>104.20005389713833</v>
      </c>
      <c r="P312" s="44">
        <v>6.57</v>
      </c>
      <c r="Q312" s="22">
        <v>30</v>
      </c>
      <c r="R312" s="7">
        <f t="shared" si="154"/>
        <v>197.10000000000002</v>
      </c>
      <c r="S312" s="5">
        <f t="shared" si="155"/>
        <v>3153.6000000000004</v>
      </c>
      <c r="T312" s="7">
        <f t="shared" si="156"/>
        <v>107.54149022714662</v>
      </c>
      <c r="U312" s="44">
        <v>6.57</v>
      </c>
      <c r="V312" s="22">
        <v>30</v>
      </c>
      <c r="W312" s="7">
        <f>U312*V312</f>
        <v>197.10000000000002</v>
      </c>
      <c r="X312" s="5">
        <f>W312*E312</f>
        <v>3153.6000000000004</v>
      </c>
      <c r="Y312" s="7">
        <f>X312/S312*100</f>
        <v>100</v>
      </c>
      <c r="Z312" s="7">
        <f>U312/P312*100</f>
        <v>100</v>
      </c>
    </row>
    <row r="313" spans="1:26" s="1" customFormat="1" ht="18" customHeight="1">
      <c r="A313" s="6">
        <v>3</v>
      </c>
      <c r="B313" s="172" t="s">
        <v>21</v>
      </c>
      <c r="C313" s="173" t="s">
        <v>50</v>
      </c>
      <c r="D313" s="5" t="s">
        <v>12</v>
      </c>
      <c r="E313" s="20">
        <v>16</v>
      </c>
      <c r="F313" s="5">
        <v>15.76</v>
      </c>
      <c r="G313" s="31">
        <v>3</v>
      </c>
      <c r="H313" s="7">
        <f>F313*G313</f>
        <v>47.28</v>
      </c>
      <c r="I313" s="5">
        <f t="shared" si="150"/>
        <v>756.48</v>
      </c>
      <c r="J313" s="5">
        <v>16.57</v>
      </c>
      <c r="K313" s="41">
        <v>3</v>
      </c>
      <c r="L313" s="7">
        <f>J313*K313</f>
        <v>49.71</v>
      </c>
      <c r="M313" s="5">
        <f t="shared" si="151"/>
        <v>795.36</v>
      </c>
      <c r="N313" s="7">
        <f t="shared" si="152"/>
        <v>105.13959390862944</v>
      </c>
      <c r="O313" s="51">
        <f t="shared" si="153"/>
        <v>105.13959390862944</v>
      </c>
      <c r="P313" s="43">
        <v>18.3</v>
      </c>
      <c r="Q313" s="41">
        <v>3</v>
      </c>
      <c r="R313" s="7">
        <f t="shared" si="154"/>
        <v>54.900000000000006</v>
      </c>
      <c r="S313" s="5">
        <f t="shared" si="155"/>
        <v>878.40000000000009</v>
      </c>
      <c r="T313" s="7">
        <f t="shared" si="156"/>
        <v>110.44055522027763</v>
      </c>
      <c r="U313" s="10">
        <v>20.38</v>
      </c>
      <c r="V313" s="41">
        <v>3</v>
      </c>
      <c r="W313" s="7">
        <f>U313*V313</f>
        <v>61.14</v>
      </c>
      <c r="X313" s="5">
        <f>W313*E313</f>
        <v>978.24</v>
      </c>
      <c r="Y313" s="7">
        <f>X313/S313*100</f>
        <v>111.36612021857924</v>
      </c>
      <c r="Z313" s="7">
        <f>U313/P313*100</f>
        <v>111.36612021857924</v>
      </c>
    </row>
    <row r="314" spans="1:26" s="1" customFormat="1" ht="18" customHeight="1">
      <c r="A314" s="6">
        <v>4</v>
      </c>
      <c r="B314" s="165" t="s">
        <v>18</v>
      </c>
      <c r="C314" s="14" t="s">
        <v>45</v>
      </c>
      <c r="D314" s="5" t="s">
        <v>12</v>
      </c>
      <c r="E314" s="20">
        <v>16</v>
      </c>
      <c r="F314" s="5">
        <v>2.9</v>
      </c>
      <c r="G314" s="22">
        <v>55</v>
      </c>
      <c r="H314" s="7">
        <f>F314*G314</f>
        <v>159.5</v>
      </c>
      <c r="I314" s="5">
        <f t="shared" si="150"/>
        <v>2552</v>
      </c>
      <c r="J314" s="5">
        <v>3.02</v>
      </c>
      <c r="K314" s="22">
        <v>55</v>
      </c>
      <c r="L314" s="7">
        <f>J314*K314</f>
        <v>166.1</v>
      </c>
      <c r="M314" s="5">
        <f t="shared" si="151"/>
        <v>2657.6</v>
      </c>
      <c r="N314" s="7">
        <f t="shared" si="152"/>
        <v>104.13793103448275</v>
      </c>
      <c r="O314" s="51">
        <f t="shared" si="153"/>
        <v>104.13793103448276</v>
      </c>
      <c r="P314" s="43">
        <v>3.24</v>
      </c>
      <c r="Q314" s="22">
        <v>55</v>
      </c>
      <c r="R314" s="7">
        <f t="shared" si="154"/>
        <v>178.20000000000002</v>
      </c>
      <c r="S314" s="5">
        <f t="shared" si="155"/>
        <v>2851.2000000000003</v>
      </c>
      <c r="T314" s="7">
        <f t="shared" si="156"/>
        <v>107.28476821192055</v>
      </c>
      <c r="U314" s="43">
        <v>3.28</v>
      </c>
      <c r="V314" s="22">
        <v>55</v>
      </c>
      <c r="W314" s="7">
        <f>U314*V314</f>
        <v>180.39999999999998</v>
      </c>
      <c r="X314" s="5">
        <f>W314*E314</f>
        <v>2886.3999999999996</v>
      </c>
      <c r="Y314" s="7">
        <f>X314/S314*100</f>
        <v>101.23456790123456</v>
      </c>
      <c r="Z314" s="7">
        <f>U314/P314*100</f>
        <v>101.23456790123456</v>
      </c>
    </row>
    <row r="315" spans="1:26" s="1" customFormat="1" ht="18" customHeight="1">
      <c r="A315" s="6">
        <v>5</v>
      </c>
      <c r="B315" s="165" t="s">
        <v>36</v>
      </c>
      <c r="C315" s="14" t="s">
        <v>50</v>
      </c>
      <c r="D315" s="5" t="s">
        <v>10</v>
      </c>
      <c r="E315" s="83">
        <v>30</v>
      </c>
      <c r="F315" s="5">
        <v>15.76</v>
      </c>
      <c r="G315" s="23">
        <v>1.6E-2</v>
      </c>
      <c r="H315" s="7">
        <f>F315*G315</f>
        <v>0.25216</v>
      </c>
      <c r="I315" s="5">
        <f t="shared" si="150"/>
        <v>7.5648</v>
      </c>
      <c r="J315" s="5">
        <v>16.57</v>
      </c>
      <c r="K315" s="23">
        <v>1.6E-2</v>
      </c>
      <c r="L315" s="7">
        <f>J315*K315</f>
        <v>0.26512000000000002</v>
      </c>
      <c r="M315" s="5">
        <f t="shared" si="151"/>
        <v>7.9536000000000007</v>
      </c>
      <c r="N315" s="7">
        <f t="shared" si="152"/>
        <v>105.13959390862946</v>
      </c>
      <c r="O315" s="51">
        <f t="shared" si="153"/>
        <v>105.13959390862944</v>
      </c>
      <c r="P315" s="43"/>
      <c r="Q315" s="23">
        <v>1.6E-2</v>
      </c>
      <c r="R315" s="7">
        <f t="shared" si="154"/>
        <v>0</v>
      </c>
      <c r="S315" s="5">
        <f t="shared" si="155"/>
        <v>0</v>
      </c>
      <c r="T315" s="7">
        <f t="shared" si="156"/>
        <v>0</v>
      </c>
      <c r="U315" s="43"/>
      <c r="V315" s="23"/>
      <c r="W315" s="7"/>
      <c r="X315" s="5"/>
      <c r="Y315" s="7"/>
      <c r="Z315" s="7"/>
    </row>
    <row r="316" spans="1:26" s="1" customFormat="1" ht="18" customHeight="1">
      <c r="A316" s="6">
        <v>6</v>
      </c>
      <c r="B316" s="165" t="s">
        <v>37</v>
      </c>
      <c r="C316" s="14" t="s">
        <v>45</v>
      </c>
      <c r="D316" s="5" t="s">
        <v>10</v>
      </c>
      <c r="E316" s="83">
        <v>30</v>
      </c>
      <c r="F316" s="5">
        <v>2.9</v>
      </c>
      <c r="G316" s="22">
        <v>2</v>
      </c>
      <c r="H316" s="7">
        <f>F316*G316</f>
        <v>5.8</v>
      </c>
      <c r="I316" s="5">
        <f t="shared" si="150"/>
        <v>174</v>
      </c>
      <c r="J316" s="5">
        <v>3.02</v>
      </c>
      <c r="K316" s="22">
        <v>2</v>
      </c>
      <c r="L316" s="7">
        <f>J316*K316</f>
        <v>6.04</v>
      </c>
      <c r="M316" s="5">
        <f t="shared" si="151"/>
        <v>181.2</v>
      </c>
      <c r="N316" s="7">
        <f t="shared" si="152"/>
        <v>104.13793103448275</v>
      </c>
      <c r="O316" s="51">
        <f t="shared" si="153"/>
        <v>104.13793103448276</v>
      </c>
      <c r="P316" s="43"/>
      <c r="Q316" s="22">
        <v>2</v>
      </c>
      <c r="R316" s="7">
        <f t="shared" si="154"/>
        <v>0</v>
      </c>
      <c r="S316" s="5">
        <f t="shared" si="155"/>
        <v>0</v>
      </c>
      <c r="T316" s="7">
        <f t="shared" si="156"/>
        <v>0</v>
      </c>
      <c r="U316" s="43"/>
      <c r="V316" s="22"/>
      <c r="W316" s="7"/>
      <c r="X316" s="5"/>
      <c r="Y316" s="7"/>
      <c r="Z316" s="7"/>
    </row>
    <row r="317" spans="1:26" s="1" customFormat="1" ht="18" customHeight="1">
      <c r="A317" s="6">
        <v>7</v>
      </c>
      <c r="B317" s="4" t="s">
        <v>19</v>
      </c>
      <c r="C317" s="4"/>
      <c r="D317" s="8" t="s">
        <v>13</v>
      </c>
      <c r="E317" s="86" t="s">
        <v>13</v>
      </c>
      <c r="F317" s="8" t="s">
        <v>13</v>
      </c>
      <c r="G317" s="24" t="s">
        <v>13</v>
      </c>
      <c r="H317" s="8" t="s">
        <v>13</v>
      </c>
      <c r="I317" s="10">
        <f>SUM(I311:I316)</f>
        <v>16961.971136</v>
      </c>
      <c r="J317" s="8" t="s">
        <v>13</v>
      </c>
      <c r="K317" s="24" t="s">
        <v>13</v>
      </c>
      <c r="L317" s="8" t="s">
        <v>13</v>
      </c>
      <c r="M317" s="10">
        <f>SUM(M311:M316)</f>
        <v>17679.834272000004</v>
      </c>
      <c r="N317" s="39">
        <f t="shared" si="152"/>
        <v>104.23219170840596</v>
      </c>
      <c r="O317" s="51" t="s">
        <v>13</v>
      </c>
      <c r="P317" s="45" t="s">
        <v>13</v>
      </c>
      <c r="Q317" s="24" t="s">
        <v>13</v>
      </c>
      <c r="R317" s="8" t="s">
        <v>13</v>
      </c>
      <c r="S317" s="10">
        <f>SUM(S311:S316)</f>
        <v>18932.485248000001</v>
      </c>
      <c r="T317" s="39">
        <f t="shared" si="156"/>
        <v>107.08519636965066</v>
      </c>
      <c r="U317" s="45" t="s">
        <v>13</v>
      </c>
      <c r="V317" s="24" t="s">
        <v>13</v>
      </c>
      <c r="W317" s="8" t="s">
        <v>13</v>
      </c>
      <c r="X317" s="10">
        <f>SUM(X311:X316)</f>
        <v>19790.48236288</v>
      </c>
      <c r="Y317" s="39">
        <f>X317/S317*100</f>
        <v>104.5318779000271</v>
      </c>
      <c r="Z317" s="7" t="s">
        <v>13</v>
      </c>
    </row>
    <row r="318" spans="1:26" s="118" customFormat="1" ht="18.75">
      <c r="A318" s="195" t="s">
        <v>71</v>
      </c>
      <c r="B318" s="195"/>
      <c r="C318" s="195"/>
      <c r="D318" s="195"/>
      <c r="E318" s="195"/>
      <c r="F318" s="195"/>
      <c r="G318" s="195"/>
      <c r="H318" s="195"/>
      <c r="I318" s="195"/>
      <c r="J318" s="195"/>
      <c r="K318" s="195"/>
      <c r="L318" s="195"/>
      <c r="M318" s="195"/>
      <c r="N318" s="195"/>
      <c r="O318" s="195"/>
      <c r="P318" s="195"/>
      <c r="Q318" s="195"/>
      <c r="R318" s="195"/>
      <c r="S318" s="195"/>
      <c r="T318" s="195"/>
      <c r="U318" s="195"/>
      <c r="V318" s="195"/>
      <c r="W318" s="195"/>
      <c r="X318" s="195"/>
      <c r="Y318" s="195"/>
      <c r="Z318" s="119"/>
    </row>
    <row r="319" spans="1:26" s="118" customFormat="1" ht="18.75">
      <c r="A319" s="195" t="s">
        <v>22</v>
      </c>
      <c r="B319" s="195"/>
      <c r="C319" s="195"/>
      <c r="D319" s="195"/>
      <c r="E319" s="195"/>
      <c r="F319" s="195"/>
      <c r="G319" s="195"/>
      <c r="H319" s="195"/>
      <c r="I319" s="195"/>
      <c r="J319" s="195"/>
      <c r="K319" s="195"/>
      <c r="L319" s="195"/>
      <c r="M319" s="195"/>
      <c r="N319" s="195"/>
      <c r="O319" s="195"/>
      <c r="P319" s="195"/>
      <c r="Q319" s="195"/>
      <c r="R319" s="195"/>
      <c r="S319" s="195"/>
      <c r="T319" s="195"/>
      <c r="U319" s="195"/>
      <c r="V319" s="195"/>
      <c r="W319" s="195"/>
      <c r="X319" s="195"/>
      <c r="Y319" s="195"/>
      <c r="Z319" s="119"/>
    </row>
    <row r="320" spans="1:26" ht="18.75">
      <c r="A320" s="66" t="s">
        <v>87</v>
      </c>
      <c r="B320" s="67"/>
      <c r="C320" s="67"/>
      <c r="D320" s="67"/>
      <c r="E320" s="87"/>
      <c r="F320" s="67"/>
      <c r="G320" s="67"/>
      <c r="H320" s="68"/>
      <c r="I320" s="67"/>
      <c r="J320" s="67"/>
      <c r="K320" s="67"/>
      <c r="L320" s="68"/>
      <c r="M320" s="67"/>
      <c r="N320" s="67"/>
      <c r="O320" s="67"/>
      <c r="P320"/>
      <c r="Q320"/>
      <c r="R320" s="69"/>
      <c r="S320" s="70"/>
      <c r="T320"/>
      <c r="Y320" s="153"/>
    </row>
    <row r="321" spans="1:26" s="1" customFormat="1" ht="15.75" customHeight="1">
      <c r="A321" s="184" t="s">
        <v>0</v>
      </c>
      <c r="B321" s="181" t="s">
        <v>1</v>
      </c>
      <c r="C321" s="181" t="s">
        <v>40</v>
      </c>
      <c r="D321" s="181" t="s">
        <v>2</v>
      </c>
      <c r="E321" s="221" t="s">
        <v>3</v>
      </c>
      <c r="F321" s="189" t="s">
        <v>14</v>
      </c>
      <c r="G321" s="190"/>
      <c r="H321" s="190"/>
      <c r="I321" s="191"/>
      <c r="J321" s="199" t="s">
        <v>4</v>
      </c>
      <c r="K321" s="200"/>
      <c r="L321" s="200"/>
      <c r="M321" s="201"/>
      <c r="N321" s="196" t="s">
        <v>8</v>
      </c>
      <c r="O321" s="181" t="s">
        <v>29</v>
      </c>
      <c r="P321" s="199" t="s">
        <v>61</v>
      </c>
      <c r="Q321" s="200"/>
      <c r="R321" s="200"/>
      <c r="S321" s="201"/>
      <c r="T321" s="196" t="s">
        <v>63</v>
      </c>
      <c r="U321" s="199" t="s">
        <v>65</v>
      </c>
      <c r="V321" s="200"/>
      <c r="W321" s="200"/>
      <c r="X321" s="201"/>
      <c r="Y321" s="196" t="s">
        <v>68</v>
      </c>
      <c r="Z321" s="196" t="s">
        <v>69</v>
      </c>
    </row>
    <row r="322" spans="1:26" s="1" customFormat="1" ht="15.75" customHeight="1">
      <c r="A322" s="185"/>
      <c r="B322" s="187"/>
      <c r="C322" s="182"/>
      <c r="D322" s="187"/>
      <c r="E322" s="222"/>
      <c r="F322" s="192" t="s">
        <v>34</v>
      </c>
      <c r="G322" s="193"/>
      <c r="H322" s="193"/>
      <c r="I322" s="194"/>
      <c r="J322" s="202" t="s">
        <v>15</v>
      </c>
      <c r="K322" s="203"/>
      <c r="L322" s="203"/>
      <c r="M322" s="204"/>
      <c r="N322" s="197"/>
      <c r="O322" s="215"/>
      <c r="P322" s="202" t="s">
        <v>62</v>
      </c>
      <c r="Q322" s="203"/>
      <c r="R322" s="203"/>
      <c r="S322" s="204"/>
      <c r="T322" s="197"/>
      <c r="U322" s="202" t="s">
        <v>66</v>
      </c>
      <c r="V322" s="203"/>
      <c r="W322" s="203"/>
      <c r="X322" s="204"/>
      <c r="Y322" s="197"/>
      <c r="Z322" s="197"/>
    </row>
    <row r="323" spans="1:26" s="1" customFormat="1" ht="30.75" customHeight="1">
      <c r="A323" s="186"/>
      <c r="B323" s="188"/>
      <c r="C323" s="183"/>
      <c r="D323" s="188"/>
      <c r="E323" s="223"/>
      <c r="F323" s="3" t="s">
        <v>5</v>
      </c>
      <c r="G323" s="21" t="s">
        <v>41</v>
      </c>
      <c r="H323" s="26" t="s">
        <v>6</v>
      </c>
      <c r="I323" s="3" t="s">
        <v>7</v>
      </c>
      <c r="J323" s="3" t="s">
        <v>5</v>
      </c>
      <c r="K323" s="3" t="s">
        <v>41</v>
      </c>
      <c r="L323" s="28" t="s">
        <v>6</v>
      </c>
      <c r="M323" s="3" t="s">
        <v>7</v>
      </c>
      <c r="N323" s="198"/>
      <c r="O323" s="216"/>
      <c r="P323" s="16" t="s">
        <v>5</v>
      </c>
      <c r="Q323" s="3" t="s">
        <v>41</v>
      </c>
      <c r="R323" s="28" t="s">
        <v>6</v>
      </c>
      <c r="S323" s="16" t="s">
        <v>7</v>
      </c>
      <c r="T323" s="198"/>
      <c r="U323" s="16" t="s">
        <v>5</v>
      </c>
      <c r="V323" s="3" t="s">
        <v>41</v>
      </c>
      <c r="W323" s="28" t="s">
        <v>6</v>
      </c>
      <c r="X323" s="16" t="s">
        <v>7</v>
      </c>
      <c r="Y323" s="198"/>
      <c r="Z323" s="198"/>
    </row>
    <row r="324" spans="1:26" s="1" customFormat="1" ht="45" customHeight="1">
      <c r="A324" s="6">
        <v>1</v>
      </c>
      <c r="B324" s="165" t="s">
        <v>9</v>
      </c>
      <c r="C324" s="179" t="s">
        <v>77</v>
      </c>
      <c r="D324" s="5" t="s">
        <v>10</v>
      </c>
      <c r="E324" s="83">
        <v>219.5</v>
      </c>
      <c r="F324" s="5">
        <v>1305.32</v>
      </c>
      <c r="G324" s="30">
        <v>2.1600000000000001E-2</v>
      </c>
      <c r="H324" s="7">
        <f>F324*G324</f>
        <v>28.194911999999999</v>
      </c>
      <c r="I324" s="5">
        <f>H324*E324</f>
        <v>6188.7831839999999</v>
      </c>
      <c r="J324" s="91">
        <v>1506.28</v>
      </c>
      <c r="K324" s="30">
        <v>2.1600000000000001E-2</v>
      </c>
      <c r="L324" s="7">
        <f>J324*K324</f>
        <v>32.535648000000002</v>
      </c>
      <c r="M324" s="5">
        <f>L324*E324</f>
        <v>7141.5747360000005</v>
      </c>
      <c r="N324" s="7">
        <f>M324/I324*100</f>
        <v>115.39545858486808</v>
      </c>
      <c r="O324" s="51">
        <f>J324/F324*100</f>
        <v>115.39545858486808</v>
      </c>
      <c r="P324" s="15">
        <v>1641.85</v>
      </c>
      <c r="Q324" s="30">
        <v>2.1600000000000001E-2</v>
      </c>
      <c r="R324" s="7">
        <f>P324*Q324</f>
        <v>35.46396</v>
      </c>
      <c r="S324" s="5">
        <f>R324*E324</f>
        <v>7784.3392199999998</v>
      </c>
      <c r="T324" s="7">
        <f>S324/M324*100</f>
        <v>109.00031866585229</v>
      </c>
      <c r="U324" s="34">
        <f>P324*1.1</f>
        <v>1806.0350000000001</v>
      </c>
      <c r="V324" s="30">
        <v>2.1600000000000001E-2</v>
      </c>
      <c r="W324" s="7">
        <f>U324*V324</f>
        <v>39.010356000000002</v>
      </c>
      <c r="X324" s="5">
        <f>W324*E324</f>
        <v>8562.773142</v>
      </c>
      <c r="Y324" s="7">
        <f>X324/S324*100</f>
        <v>110.00000000000001</v>
      </c>
      <c r="Z324" s="7">
        <f>U324/P324*100</f>
        <v>110.00000000000001</v>
      </c>
    </row>
    <row r="325" spans="1:26" s="1" customFormat="1" ht="18" customHeight="1">
      <c r="A325" s="6">
        <v>2</v>
      </c>
      <c r="B325" s="165" t="s">
        <v>11</v>
      </c>
      <c r="C325" s="14" t="s">
        <v>52</v>
      </c>
      <c r="D325" s="5" t="s">
        <v>12</v>
      </c>
      <c r="E325" s="20">
        <v>12</v>
      </c>
      <c r="F325" s="5">
        <v>5863.02</v>
      </c>
      <c r="G325" s="22">
        <v>30</v>
      </c>
      <c r="H325" s="7">
        <f>F325*G325/1000</f>
        <v>175.89060000000001</v>
      </c>
      <c r="I325" s="5">
        <f>H325*E325</f>
        <v>2110.6872000000003</v>
      </c>
      <c r="J325" s="7">
        <v>6109.27</v>
      </c>
      <c r="K325" s="22">
        <v>30</v>
      </c>
      <c r="L325" s="7">
        <f>J325*K325/1000</f>
        <v>183.27809999999999</v>
      </c>
      <c r="M325" s="5">
        <f>L325*E325</f>
        <v>2199.3371999999999</v>
      </c>
      <c r="N325" s="7">
        <f>M325/I325*100</f>
        <v>104.20005389713832</v>
      </c>
      <c r="O325" s="51">
        <f>J325/F325*100</f>
        <v>104.20005389713833</v>
      </c>
      <c r="P325" s="44">
        <v>6.57</v>
      </c>
      <c r="Q325" s="22">
        <v>30</v>
      </c>
      <c r="R325" s="7">
        <f>P325*Q325</f>
        <v>197.10000000000002</v>
      </c>
      <c r="S325" s="5">
        <f>R325*E325</f>
        <v>2365.2000000000003</v>
      </c>
      <c r="T325" s="7">
        <f>S325/M325*100</f>
        <v>107.54149022714662</v>
      </c>
      <c r="U325" s="44">
        <v>6.57</v>
      </c>
      <c r="V325" s="22">
        <v>30</v>
      </c>
      <c r="W325" s="7">
        <f>U325*V325</f>
        <v>197.10000000000002</v>
      </c>
      <c r="X325" s="5">
        <f>W325*E325</f>
        <v>2365.2000000000003</v>
      </c>
      <c r="Y325" s="7">
        <f>X325/S325*100</f>
        <v>100</v>
      </c>
      <c r="Z325" s="7">
        <f>U325/P325*100</f>
        <v>100</v>
      </c>
    </row>
    <row r="326" spans="1:26" s="1" customFormat="1" ht="18" customHeight="1">
      <c r="A326" s="6">
        <v>3</v>
      </c>
      <c r="B326" s="165" t="s">
        <v>21</v>
      </c>
      <c r="C326" s="14" t="s">
        <v>43</v>
      </c>
      <c r="D326" s="5" t="s">
        <v>12</v>
      </c>
      <c r="E326" s="20">
        <v>12</v>
      </c>
      <c r="F326" s="5">
        <v>15.76</v>
      </c>
      <c r="G326" s="31">
        <v>3</v>
      </c>
      <c r="H326" s="7">
        <f>F326*G326</f>
        <v>47.28</v>
      </c>
      <c r="I326" s="5">
        <f>H326*E326</f>
        <v>567.36</v>
      </c>
      <c r="J326" s="5">
        <v>16.43</v>
      </c>
      <c r="K326" s="41">
        <v>3</v>
      </c>
      <c r="L326" s="7">
        <f>J326*K326</f>
        <v>49.29</v>
      </c>
      <c r="M326" s="5">
        <f>L326*E326</f>
        <v>591.48</v>
      </c>
      <c r="N326" s="7">
        <f>M326/I326*100</f>
        <v>104.25126903553299</v>
      </c>
      <c r="O326" s="51">
        <f>J326/F326*100</f>
        <v>104.25126903553299</v>
      </c>
      <c r="P326" s="43">
        <v>18.29</v>
      </c>
      <c r="Q326" s="41">
        <v>3</v>
      </c>
      <c r="R326" s="7">
        <f>P326*Q326</f>
        <v>54.87</v>
      </c>
      <c r="S326" s="5">
        <f>R326*E326</f>
        <v>658.43999999999994</v>
      </c>
      <c r="T326" s="7">
        <f>S326/M326*100</f>
        <v>111.32075471698113</v>
      </c>
      <c r="U326" s="10">
        <v>20.37</v>
      </c>
      <c r="V326" s="41">
        <v>3</v>
      </c>
      <c r="W326" s="7">
        <f>U326*V326</f>
        <v>61.11</v>
      </c>
      <c r="X326" s="5">
        <f>W326*E326</f>
        <v>733.31999999999994</v>
      </c>
      <c r="Y326" s="7">
        <f>X326/S326*100</f>
        <v>111.37233460907601</v>
      </c>
      <c r="Z326" s="7">
        <f>U326/P326*100</f>
        <v>111.37233460907601</v>
      </c>
    </row>
    <row r="327" spans="1:26" s="1" customFormat="1" ht="18" customHeight="1">
      <c r="A327" s="6">
        <v>4</v>
      </c>
      <c r="B327" s="165" t="s">
        <v>18</v>
      </c>
      <c r="C327" s="14" t="s">
        <v>45</v>
      </c>
      <c r="D327" s="5" t="s">
        <v>12</v>
      </c>
      <c r="E327" s="20">
        <v>12</v>
      </c>
      <c r="F327" s="5">
        <v>2.9</v>
      </c>
      <c r="G327" s="22">
        <v>55</v>
      </c>
      <c r="H327" s="7">
        <f>F327*G327</f>
        <v>159.5</v>
      </c>
      <c r="I327" s="5">
        <f>H327*E327</f>
        <v>1914</v>
      </c>
      <c r="J327" s="5">
        <v>3.02</v>
      </c>
      <c r="K327" s="22">
        <v>55</v>
      </c>
      <c r="L327" s="7">
        <f>J327*K327</f>
        <v>166.1</v>
      </c>
      <c r="M327" s="5">
        <f>L327*E327</f>
        <v>1993.1999999999998</v>
      </c>
      <c r="N327" s="7">
        <f>M327/I327*100</f>
        <v>104.13793103448275</v>
      </c>
      <c r="O327" s="51">
        <f>J327/F327*100</f>
        <v>104.13793103448276</v>
      </c>
      <c r="P327" s="43">
        <v>3.24</v>
      </c>
      <c r="Q327" s="22">
        <v>55</v>
      </c>
      <c r="R327" s="7">
        <f>P327*Q327</f>
        <v>178.20000000000002</v>
      </c>
      <c r="S327" s="5">
        <f>R327*E327</f>
        <v>2138.4</v>
      </c>
      <c r="T327" s="7">
        <f>S327/M327*100</f>
        <v>107.28476821192055</v>
      </c>
      <c r="U327" s="43">
        <v>3.28</v>
      </c>
      <c r="V327" s="22">
        <v>55</v>
      </c>
      <c r="W327" s="7">
        <f>U327*V327</f>
        <v>180.39999999999998</v>
      </c>
      <c r="X327" s="5">
        <f>W327*E327</f>
        <v>2164.7999999999997</v>
      </c>
      <c r="Y327" s="7">
        <f>X327/S327*100</f>
        <v>101.23456790123456</v>
      </c>
      <c r="Z327" s="7">
        <f>U327/P327*100</f>
        <v>101.23456790123456</v>
      </c>
    </row>
    <row r="328" spans="1:26" s="1" customFormat="1" ht="18" customHeight="1">
      <c r="A328" s="6">
        <v>7</v>
      </c>
      <c r="B328" s="4" t="s">
        <v>19</v>
      </c>
      <c r="C328" s="4"/>
      <c r="D328" s="8" t="s">
        <v>13</v>
      </c>
      <c r="E328" s="86" t="s">
        <v>13</v>
      </c>
      <c r="F328" s="8" t="s">
        <v>13</v>
      </c>
      <c r="G328" s="24" t="s">
        <v>13</v>
      </c>
      <c r="H328" s="8" t="s">
        <v>13</v>
      </c>
      <c r="I328" s="10">
        <f>SUM(I324:I327)</f>
        <v>10780.830384000001</v>
      </c>
      <c r="J328" s="8" t="s">
        <v>13</v>
      </c>
      <c r="K328" s="24" t="s">
        <v>13</v>
      </c>
      <c r="L328" s="8" t="s">
        <v>13</v>
      </c>
      <c r="M328" s="10">
        <f>SUM(M324:M327)</f>
        <v>11925.591936000001</v>
      </c>
      <c r="N328" s="39">
        <f>M328/I328*100</f>
        <v>110.6184914447681</v>
      </c>
      <c r="O328" s="51" t="s">
        <v>13</v>
      </c>
      <c r="P328" s="45" t="s">
        <v>13</v>
      </c>
      <c r="Q328" s="24" t="s">
        <v>13</v>
      </c>
      <c r="R328" s="8" t="s">
        <v>13</v>
      </c>
      <c r="S328" s="10">
        <f>SUM(S324:S327)</f>
        <v>12946.379220000001</v>
      </c>
      <c r="T328" s="39">
        <f>S328/M328*100</f>
        <v>108.55963619649378</v>
      </c>
      <c r="U328" s="45" t="s">
        <v>13</v>
      </c>
      <c r="V328" s="24" t="s">
        <v>13</v>
      </c>
      <c r="W328" s="8" t="s">
        <v>13</v>
      </c>
      <c r="X328" s="10">
        <f>SUM(X324:X327)</f>
        <v>13826.093142</v>
      </c>
      <c r="Y328" s="39">
        <f>X328/S328*100</f>
        <v>106.79505757595133</v>
      </c>
      <c r="Z328" s="7" t="s">
        <v>13</v>
      </c>
    </row>
    <row r="329" spans="1:26" s="1" customFormat="1" ht="18" customHeight="1">
      <c r="A329" s="57"/>
      <c r="B329" s="58"/>
      <c r="C329" s="58"/>
      <c r="D329" s="59"/>
      <c r="E329" s="162"/>
      <c r="F329" s="59"/>
      <c r="G329" s="167"/>
      <c r="H329" s="59"/>
      <c r="I329" s="61"/>
      <c r="J329" s="59"/>
      <c r="K329" s="167"/>
      <c r="L329" s="59"/>
      <c r="M329" s="61"/>
      <c r="N329" s="64"/>
      <c r="O329" s="168"/>
      <c r="P329" s="59"/>
      <c r="Q329" s="167"/>
      <c r="R329" s="59"/>
      <c r="S329" s="61"/>
      <c r="T329" s="64"/>
      <c r="U329" s="59"/>
      <c r="V329" s="167"/>
      <c r="W329" s="59"/>
      <c r="X329" s="61"/>
      <c r="Y329" s="64"/>
      <c r="Z329" s="62"/>
    </row>
    <row r="330" spans="1:26" s="1" customFormat="1" ht="18" customHeight="1">
      <c r="A330" s="57"/>
      <c r="B330" s="58"/>
      <c r="C330" s="58"/>
      <c r="D330" s="59"/>
      <c r="E330" s="162"/>
      <c r="F330" s="59"/>
      <c r="G330" s="167"/>
      <c r="H330" s="59"/>
      <c r="I330" s="61"/>
      <c r="J330" s="59"/>
      <c r="K330" s="167"/>
      <c r="L330" s="59"/>
      <c r="M330" s="61"/>
      <c r="N330" s="64"/>
      <c r="O330" s="168"/>
      <c r="P330" s="59"/>
      <c r="Q330" s="167"/>
      <c r="R330" s="59"/>
      <c r="S330" s="61"/>
      <c r="T330" s="64"/>
      <c r="U330" s="59"/>
      <c r="V330" s="167"/>
      <c r="W330" s="59"/>
      <c r="X330" s="61"/>
      <c r="Y330" s="64"/>
      <c r="Z330" s="62"/>
    </row>
    <row r="331" spans="1:26" s="1" customFormat="1" ht="18" customHeight="1">
      <c r="A331" s="57"/>
      <c r="B331" s="178" t="s">
        <v>107</v>
      </c>
      <c r="C331" s="58"/>
      <c r="D331" s="59"/>
      <c r="E331" s="162"/>
      <c r="F331" s="59"/>
      <c r="G331" s="167"/>
      <c r="H331" s="59"/>
      <c r="I331" s="61"/>
      <c r="J331" s="59"/>
      <c r="K331" s="167"/>
      <c r="L331" s="59"/>
      <c r="M331" s="61"/>
      <c r="N331" s="64"/>
      <c r="O331" s="168"/>
      <c r="P331" s="59"/>
      <c r="Q331" s="167"/>
      <c r="R331" s="59"/>
      <c r="S331" s="61"/>
      <c r="T331" s="64"/>
      <c r="U331" s="59"/>
      <c r="V331" s="167"/>
      <c r="W331" s="59"/>
      <c r="X331" s="61"/>
      <c r="Y331" s="64"/>
      <c r="Z331" s="62"/>
    </row>
    <row r="332" spans="1:26" s="1" customFormat="1" ht="18" customHeight="1">
      <c r="A332" s="57"/>
      <c r="B332" s="58"/>
      <c r="C332" s="58"/>
      <c r="D332" s="59"/>
      <c r="E332" s="162"/>
      <c r="F332" s="59"/>
      <c r="G332" s="167"/>
      <c r="H332" s="59"/>
      <c r="I332" s="61"/>
      <c r="J332" s="59"/>
      <c r="K332" s="167"/>
      <c r="L332" s="59"/>
      <c r="M332" s="61"/>
      <c r="N332" s="64"/>
      <c r="O332" s="168"/>
      <c r="P332" s="59"/>
      <c r="Q332" s="167"/>
      <c r="R332" s="59"/>
      <c r="S332" s="61"/>
      <c r="T332" s="64"/>
      <c r="U332" s="59"/>
      <c r="V332" s="167"/>
      <c r="W332" s="59"/>
      <c r="X332" s="61"/>
      <c r="Y332" s="64"/>
      <c r="Z332" s="62"/>
    </row>
    <row r="333" spans="1:26" s="118" customFormat="1" ht="15.75" customHeight="1">
      <c r="A333" s="219" t="s">
        <v>30</v>
      </c>
      <c r="B333" s="219"/>
      <c r="C333" s="219"/>
      <c r="D333" s="219"/>
      <c r="E333" s="219"/>
      <c r="F333" s="219"/>
      <c r="G333" s="219"/>
      <c r="H333" s="219"/>
      <c r="I333" s="219"/>
      <c r="J333" s="219"/>
      <c r="K333" s="219"/>
      <c r="L333" s="219"/>
      <c r="M333" s="219"/>
      <c r="N333" s="219"/>
      <c r="O333" s="219"/>
      <c r="P333" s="219"/>
      <c r="Q333" s="219"/>
      <c r="R333" s="219"/>
      <c r="S333" s="219"/>
      <c r="T333" s="219"/>
      <c r="U333" s="219"/>
      <c r="V333" s="219"/>
      <c r="W333" s="219"/>
      <c r="X333" s="219"/>
      <c r="Y333" s="219"/>
      <c r="Z333" s="119"/>
    </row>
    <row r="334" spans="1:26" s="118" customFormat="1" ht="12.75" customHeight="1">
      <c r="A334" s="219" t="s">
        <v>23</v>
      </c>
      <c r="B334" s="219"/>
      <c r="C334" s="219"/>
      <c r="D334" s="219"/>
      <c r="E334" s="219"/>
      <c r="F334" s="219"/>
      <c r="G334" s="219"/>
      <c r="H334" s="219"/>
      <c r="I334" s="219"/>
      <c r="J334" s="219"/>
      <c r="K334" s="219"/>
      <c r="L334" s="219"/>
      <c r="M334" s="219"/>
      <c r="N334" s="219"/>
      <c r="O334" s="219"/>
      <c r="P334" s="219"/>
      <c r="Q334" s="219"/>
      <c r="R334" s="219"/>
      <c r="S334" s="219"/>
      <c r="T334" s="219"/>
      <c r="U334" s="219"/>
      <c r="V334" s="219"/>
      <c r="W334" s="219"/>
      <c r="X334" s="219"/>
      <c r="Y334" s="219"/>
      <c r="Z334" s="119"/>
    </row>
    <row r="335" spans="1:26" ht="18.75">
      <c r="A335" s="66" t="s">
        <v>93</v>
      </c>
      <c r="B335" s="67"/>
      <c r="C335" s="67"/>
      <c r="D335" s="67"/>
      <c r="E335" s="87"/>
      <c r="F335" s="67"/>
      <c r="G335" s="67"/>
      <c r="H335" s="68"/>
      <c r="I335" s="67"/>
      <c r="J335" s="67"/>
      <c r="K335" s="67"/>
      <c r="L335" s="68"/>
      <c r="M335" s="67"/>
      <c r="N335" s="67"/>
      <c r="O335" s="67"/>
      <c r="P335"/>
      <c r="Q335"/>
      <c r="R335" s="69"/>
      <c r="S335" s="70"/>
      <c r="T335"/>
      <c r="Y335" s="153"/>
    </row>
    <row r="336" spans="1:26" s="1" customFormat="1" ht="15.75" customHeight="1">
      <c r="A336" s="184" t="s">
        <v>0</v>
      </c>
      <c r="B336" s="181" t="s">
        <v>1</v>
      </c>
      <c r="C336" s="181" t="s">
        <v>40</v>
      </c>
      <c r="D336" s="209" t="s">
        <v>2</v>
      </c>
      <c r="E336" s="206" t="s">
        <v>3</v>
      </c>
      <c r="F336" s="189" t="s">
        <v>14</v>
      </c>
      <c r="G336" s="190"/>
      <c r="H336" s="190"/>
      <c r="I336" s="191"/>
      <c r="J336" s="199" t="s">
        <v>4</v>
      </c>
      <c r="K336" s="200"/>
      <c r="L336" s="200"/>
      <c r="M336" s="201"/>
      <c r="N336" s="196" t="s">
        <v>8</v>
      </c>
      <c r="O336" s="181" t="s">
        <v>29</v>
      </c>
      <c r="P336" s="199" t="s">
        <v>61</v>
      </c>
      <c r="Q336" s="200"/>
      <c r="R336" s="200"/>
      <c r="S336" s="201"/>
      <c r="T336" s="196" t="s">
        <v>63</v>
      </c>
      <c r="U336" s="199" t="s">
        <v>65</v>
      </c>
      <c r="V336" s="200"/>
      <c r="W336" s="200"/>
      <c r="X336" s="201"/>
      <c r="Y336" s="196" t="s">
        <v>68</v>
      </c>
      <c r="Z336" s="196" t="s">
        <v>69</v>
      </c>
    </row>
    <row r="337" spans="1:26" s="1" customFormat="1" ht="15.75" customHeight="1">
      <c r="A337" s="185"/>
      <c r="B337" s="187"/>
      <c r="C337" s="182"/>
      <c r="D337" s="210"/>
      <c r="E337" s="207"/>
      <c r="F337" s="192" t="s">
        <v>34</v>
      </c>
      <c r="G337" s="193"/>
      <c r="H337" s="193"/>
      <c r="I337" s="194"/>
      <c r="J337" s="202" t="s">
        <v>15</v>
      </c>
      <c r="K337" s="203"/>
      <c r="L337" s="203"/>
      <c r="M337" s="204"/>
      <c r="N337" s="197"/>
      <c r="O337" s="215"/>
      <c r="P337" s="202" t="s">
        <v>62</v>
      </c>
      <c r="Q337" s="203"/>
      <c r="R337" s="203"/>
      <c r="S337" s="204"/>
      <c r="T337" s="197"/>
      <c r="U337" s="202" t="s">
        <v>66</v>
      </c>
      <c r="V337" s="203"/>
      <c r="W337" s="203"/>
      <c r="X337" s="204"/>
      <c r="Y337" s="197"/>
      <c r="Z337" s="197"/>
    </row>
    <row r="338" spans="1:26" s="1" customFormat="1" ht="30" customHeight="1">
      <c r="A338" s="186"/>
      <c r="B338" s="188"/>
      <c r="C338" s="183"/>
      <c r="D338" s="211"/>
      <c r="E338" s="208"/>
      <c r="F338" s="16" t="s">
        <v>5</v>
      </c>
      <c r="G338" s="29" t="s">
        <v>41</v>
      </c>
      <c r="H338" s="28" t="s">
        <v>6</v>
      </c>
      <c r="I338" s="16" t="s">
        <v>7</v>
      </c>
      <c r="J338" s="16" t="s">
        <v>5</v>
      </c>
      <c r="K338" s="3" t="s">
        <v>41</v>
      </c>
      <c r="L338" s="28" t="s">
        <v>6</v>
      </c>
      <c r="M338" s="16" t="s">
        <v>7</v>
      </c>
      <c r="N338" s="198"/>
      <c r="O338" s="216"/>
      <c r="P338" s="16" t="s">
        <v>5</v>
      </c>
      <c r="Q338" s="3" t="s">
        <v>41</v>
      </c>
      <c r="R338" s="28" t="s">
        <v>6</v>
      </c>
      <c r="S338" s="16" t="s">
        <v>7</v>
      </c>
      <c r="T338" s="198"/>
      <c r="U338" s="16" t="s">
        <v>5</v>
      </c>
      <c r="V338" s="3" t="s">
        <v>41</v>
      </c>
      <c r="W338" s="28" t="s">
        <v>6</v>
      </c>
      <c r="X338" s="16" t="s">
        <v>7</v>
      </c>
      <c r="Y338" s="198"/>
      <c r="Z338" s="198"/>
    </row>
    <row r="339" spans="1:26" s="1" customFormat="1" ht="26.25" customHeight="1">
      <c r="A339" s="6">
        <v>1</v>
      </c>
      <c r="B339" s="4" t="s">
        <v>9</v>
      </c>
      <c r="C339" s="55" t="s">
        <v>59</v>
      </c>
      <c r="D339" s="5" t="s">
        <v>10</v>
      </c>
      <c r="E339" s="83">
        <v>1875.9</v>
      </c>
      <c r="F339" s="5">
        <v>2030.51</v>
      </c>
      <c r="G339" s="30">
        <v>1.3440000000000001E-2</v>
      </c>
      <c r="H339" s="7">
        <f>F339*G339</f>
        <v>27.290054400000002</v>
      </c>
      <c r="I339" s="5">
        <f>H339*E339</f>
        <v>51193.413048960007</v>
      </c>
      <c r="J339" s="15">
        <v>2115.79</v>
      </c>
      <c r="K339" s="30">
        <v>1.3440000000000001E-2</v>
      </c>
      <c r="L339" s="7">
        <f>J339*K339</f>
        <v>28.436217599999999</v>
      </c>
      <c r="M339" s="5">
        <f>L339*E339</f>
        <v>53343.50059584</v>
      </c>
      <c r="N339" s="7">
        <f t="shared" ref="N339:N348" si="157">M339/I339*100</f>
        <v>104.19993006683048</v>
      </c>
      <c r="O339" s="51">
        <f>J339/F339*100</f>
        <v>104.1999300668305</v>
      </c>
      <c r="P339" s="15">
        <v>2306.1999999999998</v>
      </c>
      <c r="Q339" s="30">
        <v>1.3440000000000001E-2</v>
      </c>
      <c r="R339" s="7">
        <f>P339*Q339</f>
        <v>30.995327999999997</v>
      </c>
      <c r="S339" s="5">
        <f>R339*E339</f>
        <v>58144.135795199996</v>
      </c>
      <c r="T339" s="7">
        <f>S339/M339*100</f>
        <v>108.99947537326481</v>
      </c>
      <c r="U339" s="34">
        <f>P339*1.065</f>
        <v>2456.1029999999996</v>
      </c>
      <c r="V339" s="30">
        <v>1.3440000000000001E-2</v>
      </c>
      <c r="W339" s="7">
        <f t="shared" ref="W339:W344" si="158">U339*V339</f>
        <v>33.010024319999999</v>
      </c>
      <c r="X339" s="5">
        <f t="shared" ref="X339:X344" si="159">W339*E339</f>
        <v>61923.504621888002</v>
      </c>
      <c r="Y339" s="7">
        <f t="shared" ref="Y339:Y344" si="160">X339/S339*100</f>
        <v>106.50000000000001</v>
      </c>
      <c r="Z339" s="7">
        <f t="shared" ref="Z339:Z344" si="161">U339/P339*100</f>
        <v>106.5</v>
      </c>
    </row>
    <row r="340" spans="1:26" s="1" customFormat="1" ht="18" customHeight="1">
      <c r="A340" s="6">
        <v>2</v>
      </c>
      <c r="B340" s="4" t="s">
        <v>20</v>
      </c>
      <c r="C340" s="14" t="s">
        <v>42</v>
      </c>
      <c r="D340" s="5" t="s">
        <v>12</v>
      </c>
      <c r="E340" s="20">
        <v>113</v>
      </c>
      <c r="F340" s="5">
        <v>117.24</v>
      </c>
      <c r="G340" s="22">
        <v>1.54</v>
      </c>
      <c r="H340" s="7">
        <f>F340*G340</f>
        <v>180.5496</v>
      </c>
      <c r="I340" s="5">
        <f t="shared" ref="I340:I347" si="162">H340*E340</f>
        <v>20402.104800000001</v>
      </c>
      <c r="J340" s="5">
        <v>123.46</v>
      </c>
      <c r="K340" s="22">
        <v>1.54</v>
      </c>
      <c r="L340" s="7">
        <f t="shared" ref="L340:L347" si="163">J340*K340</f>
        <v>190.1284</v>
      </c>
      <c r="M340" s="5">
        <f t="shared" ref="M340:M347" si="164">L340*E340</f>
        <v>21484.5092</v>
      </c>
      <c r="N340" s="7">
        <f t="shared" si="157"/>
        <v>105.30535653360627</v>
      </c>
      <c r="O340" s="51">
        <f t="shared" ref="O340:O347" si="165">J340/F340*100</f>
        <v>105.30535653360629</v>
      </c>
      <c r="P340" s="5">
        <v>134.99</v>
      </c>
      <c r="Q340" s="22">
        <v>1.54</v>
      </c>
      <c r="R340" s="7">
        <f t="shared" ref="R340:R347" si="166">P340*Q340</f>
        <v>207.88460000000001</v>
      </c>
      <c r="S340" s="5">
        <f t="shared" ref="S340:S347" si="167">R340*E340</f>
        <v>23490.959800000001</v>
      </c>
      <c r="T340" s="7">
        <f t="shared" ref="T340:T348" si="168">S340/M340*100</f>
        <v>109.33905718451319</v>
      </c>
      <c r="U340" s="34">
        <f>P340*1.065</f>
        <v>143.76435000000001</v>
      </c>
      <c r="V340" s="22">
        <v>1.54</v>
      </c>
      <c r="W340" s="7">
        <f t="shared" si="158"/>
        <v>221.39709900000003</v>
      </c>
      <c r="X340" s="5">
        <f t="shared" si="159"/>
        <v>25017.872187000004</v>
      </c>
      <c r="Y340" s="7">
        <f t="shared" si="160"/>
        <v>106.50000000000001</v>
      </c>
      <c r="Z340" s="7">
        <f t="shared" si="161"/>
        <v>106.5</v>
      </c>
    </row>
    <row r="341" spans="1:26" s="1" customFormat="1" ht="18" customHeight="1">
      <c r="A341" s="6">
        <v>3</v>
      </c>
      <c r="B341" s="4" t="s">
        <v>21</v>
      </c>
      <c r="C341" s="13" t="s">
        <v>43</v>
      </c>
      <c r="D341" s="5" t="s">
        <v>12</v>
      </c>
      <c r="E341" s="20">
        <v>113</v>
      </c>
      <c r="F341" s="5">
        <v>15.63</v>
      </c>
      <c r="G341" s="22">
        <v>1.92</v>
      </c>
      <c r="H341" s="7">
        <f>F341*G341</f>
        <v>30.009599999999999</v>
      </c>
      <c r="I341" s="5">
        <f t="shared" si="162"/>
        <v>3391.0848000000001</v>
      </c>
      <c r="J341" s="5">
        <v>16.43</v>
      </c>
      <c r="K341" s="22">
        <v>1.92</v>
      </c>
      <c r="L341" s="7">
        <f t="shared" si="163"/>
        <v>31.545599999999997</v>
      </c>
      <c r="M341" s="5">
        <f t="shared" si="164"/>
        <v>3564.6527999999998</v>
      </c>
      <c r="N341" s="7">
        <f t="shared" si="157"/>
        <v>105.11836212412027</v>
      </c>
      <c r="O341" s="51">
        <f t="shared" si="165"/>
        <v>105.11836212412027</v>
      </c>
      <c r="P341" s="5">
        <v>18.29</v>
      </c>
      <c r="Q341" s="22">
        <v>1.92</v>
      </c>
      <c r="R341" s="7">
        <f t="shared" si="166"/>
        <v>35.116799999999998</v>
      </c>
      <c r="S341" s="5">
        <f t="shared" si="167"/>
        <v>3968.1983999999998</v>
      </c>
      <c r="T341" s="7">
        <f t="shared" si="168"/>
        <v>111.32075471698113</v>
      </c>
      <c r="U341" s="10">
        <v>20.37</v>
      </c>
      <c r="V341" s="22">
        <v>1.92</v>
      </c>
      <c r="W341" s="7">
        <f t="shared" si="158"/>
        <v>39.110399999999998</v>
      </c>
      <c r="X341" s="5">
        <f t="shared" si="159"/>
        <v>4419.4751999999999</v>
      </c>
      <c r="Y341" s="7">
        <f t="shared" si="160"/>
        <v>111.37233460907601</v>
      </c>
      <c r="Z341" s="7">
        <f t="shared" si="161"/>
        <v>111.37233460907601</v>
      </c>
    </row>
    <row r="342" spans="1:26" s="1" customFormat="1" ht="18" customHeight="1">
      <c r="A342" s="6">
        <v>4</v>
      </c>
      <c r="B342" s="4" t="s">
        <v>16</v>
      </c>
      <c r="C342" s="13" t="s">
        <v>43</v>
      </c>
      <c r="D342" s="5" t="s">
        <v>12</v>
      </c>
      <c r="E342" s="20">
        <v>113</v>
      </c>
      <c r="F342" s="5">
        <v>12.39</v>
      </c>
      <c r="G342" s="22">
        <v>3.46</v>
      </c>
      <c r="H342" s="7">
        <f>F342*G342</f>
        <v>42.869399999999999</v>
      </c>
      <c r="I342" s="5">
        <f t="shared" si="162"/>
        <v>4844.2421999999997</v>
      </c>
      <c r="J342" s="5">
        <v>13.03</v>
      </c>
      <c r="K342" s="22">
        <v>3.46</v>
      </c>
      <c r="L342" s="7">
        <f t="shared" si="163"/>
        <v>45.083799999999997</v>
      </c>
      <c r="M342" s="5">
        <f t="shared" si="164"/>
        <v>5094.4694</v>
      </c>
      <c r="N342" s="7">
        <f t="shared" si="157"/>
        <v>105.16545601291365</v>
      </c>
      <c r="O342" s="51">
        <f t="shared" si="165"/>
        <v>105.16545601291362</v>
      </c>
      <c r="P342" s="5">
        <v>14.5</v>
      </c>
      <c r="Q342" s="22">
        <v>3.46</v>
      </c>
      <c r="R342" s="7">
        <f t="shared" si="166"/>
        <v>50.17</v>
      </c>
      <c r="S342" s="5">
        <f t="shared" si="167"/>
        <v>5669.21</v>
      </c>
      <c r="T342" s="7">
        <f t="shared" si="168"/>
        <v>111.28165771297007</v>
      </c>
      <c r="U342" s="10">
        <f>P342*1.114</f>
        <v>16.153000000000002</v>
      </c>
      <c r="V342" s="22">
        <v>3.46</v>
      </c>
      <c r="W342" s="7">
        <f t="shared" si="158"/>
        <v>55.88938000000001</v>
      </c>
      <c r="X342" s="5">
        <f t="shared" si="159"/>
        <v>6315.4999400000015</v>
      </c>
      <c r="Y342" s="7">
        <f t="shared" si="160"/>
        <v>111.40000000000003</v>
      </c>
      <c r="Z342" s="7">
        <f t="shared" si="161"/>
        <v>111.4</v>
      </c>
    </row>
    <row r="343" spans="1:26" s="1" customFormat="1" ht="18" customHeight="1">
      <c r="A343" s="6">
        <v>5</v>
      </c>
      <c r="B343" s="4" t="s">
        <v>17</v>
      </c>
      <c r="C343" s="14" t="s">
        <v>52</v>
      </c>
      <c r="D343" s="5" t="s">
        <v>12</v>
      </c>
      <c r="E343" s="20">
        <v>113</v>
      </c>
      <c r="F343" s="5">
        <v>6012.86</v>
      </c>
      <c r="G343" s="22">
        <v>11.8</v>
      </c>
      <c r="H343" s="7">
        <f>F343*G343/1000</f>
        <v>70.951748000000009</v>
      </c>
      <c r="I343" s="5">
        <f t="shared" si="162"/>
        <v>8017.5475240000014</v>
      </c>
      <c r="J343" s="7">
        <v>6265.4</v>
      </c>
      <c r="K343" s="22">
        <v>11.8</v>
      </c>
      <c r="L343" s="7">
        <f>J343*K343/1000</f>
        <v>73.931719999999999</v>
      </c>
      <c r="M343" s="5">
        <f t="shared" si="164"/>
        <v>8354.2843599999997</v>
      </c>
      <c r="N343" s="7">
        <f t="shared" si="157"/>
        <v>104.19999800427749</v>
      </c>
      <c r="O343" s="51">
        <f t="shared" si="165"/>
        <v>104.1999980042775</v>
      </c>
      <c r="P343" s="7">
        <v>6.73</v>
      </c>
      <c r="Q343" s="22">
        <v>11.8</v>
      </c>
      <c r="R343" s="7">
        <f t="shared" si="166"/>
        <v>79.414000000000016</v>
      </c>
      <c r="S343" s="5">
        <f t="shared" si="167"/>
        <v>8973.7820000000011</v>
      </c>
      <c r="T343" s="7">
        <f t="shared" si="168"/>
        <v>107.41532863025508</v>
      </c>
      <c r="U343" s="5">
        <v>6.73</v>
      </c>
      <c r="V343" s="22">
        <v>11.8</v>
      </c>
      <c r="W343" s="7">
        <f t="shared" si="158"/>
        <v>79.414000000000016</v>
      </c>
      <c r="X343" s="5">
        <f t="shared" si="159"/>
        <v>8973.7820000000011</v>
      </c>
      <c r="Y343" s="7">
        <f t="shared" si="160"/>
        <v>100</v>
      </c>
      <c r="Z343" s="7">
        <f t="shared" si="161"/>
        <v>100</v>
      </c>
    </row>
    <row r="344" spans="1:26" s="1" customFormat="1" ht="15" customHeight="1">
      <c r="A344" s="6">
        <v>6</v>
      </c>
      <c r="B344" s="4" t="s">
        <v>18</v>
      </c>
      <c r="C344" s="14" t="s">
        <v>45</v>
      </c>
      <c r="D344" s="5" t="s">
        <v>12</v>
      </c>
      <c r="E344" s="20">
        <v>113</v>
      </c>
      <c r="F344" s="5">
        <v>2.9</v>
      </c>
      <c r="G344" s="22">
        <v>55</v>
      </c>
      <c r="H344" s="7">
        <f>F344*G344</f>
        <v>159.5</v>
      </c>
      <c r="I344" s="5">
        <f t="shared" si="162"/>
        <v>18023.5</v>
      </c>
      <c r="J344" s="5">
        <v>3.02</v>
      </c>
      <c r="K344" s="22">
        <v>55</v>
      </c>
      <c r="L344" s="7">
        <f t="shared" si="163"/>
        <v>166.1</v>
      </c>
      <c r="M344" s="5">
        <f t="shared" si="164"/>
        <v>18769.3</v>
      </c>
      <c r="N344" s="7">
        <f t="shared" si="157"/>
        <v>104.13793103448275</v>
      </c>
      <c r="O344" s="51">
        <f t="shared" si="165"/>
        <v>104.13793103448276</v>
      </c>
      <c r="P344" s="5">
        <v>3.24</v>
      </c>
      <c r="Q344" s="22">
        <v>55</v>
      </c>
      <c r="R344" s="7">
        <f t="shared" si="166"/>
        <v>178.20000000000002</v>
      </c>
      <c r="S344" s="5">
        <f t="shared" si="167"/>
        <v>20136.600000000002</v>
      </c>
      <c r="T344" s="7">
        <f t="shared" si="168"/>
        <v>107.28476821192055</v>
      </c>
      <c r="U344" s="43">
        <v>3.28</v>
      </c>
      <c r="V344" s="22">
        <v>55</v>
      </c>
      <c r="W344" s="7">
        <f t="shared" si="158"/>
        <v>180.39999999999998</v>
      </c>
      <c r="X344" s="5">
        <f t="shared" si="159"/>
        <v>20385.199999999997</v>
      </c>
      <c r="Y344" s="7">
        <f t="shared" si="160"/>
        <v>101.23456790123456</v>
      </c>
      <c r="Z344" s="7">
        <f t="shared" si="161"/>
        <v>101.23456790123456</v>
      </c>
    </row>
    <row r="345" spans="1:26" s="1" customFormat="1" ht="18" customHeight="1">
      <c r="A345" s="6">
        <v>7</v>
      </c>
      <c r="B345" s="4" t="s">
        <v>35</v>
      </c>
      <c r="C345" s="14" t="s">
        <v>42</v>
      </c>
      <c r="D345" s="5" t="s">
        <v>10</v>
      </c>
      <c r="E345" s="19">
        <v>955.9</v>
      </c>
      <c r="F345" s="5">
        <v>117.24</v>
      </c>
      <c r="G345" s="23">
        <v>1.6E-2</v>
      </c>
      <c r="H345" s="7">
        <f>F345*G345</f>
        <v>1.87584</v>
      </c>
      <c r="I345" s="5">
        <f t="shared" si="162"/>
        <v>1793.115456</v>
      </c>
      <c r="J345" s="5">
        <v>123.46</v>
      </c>
      <c r="K345" s="23">
        <v>1.6E-2</v>
      </c>
      <c r="L345" s="7">
        <f t="shared" si="163"/>
        <v>1.97536</v>
      </c>
      <c r="M345" s="5">
        <f t="shared" si="164"/>
        <v>1888.2466239999999</v>
      </c>
      <c r="N345" s="7">
        <f t="shared" si="157"/>
        <v>105.30535653360627</v>
      </c>
      <c r="O345" s="51">
        <f t="shared" si="165"/>
        <v>105.30535653360629</v>
      </c>
      <c r="P345" s="5"/>
      <c r="Q345" s="23">
        <v>1.6E-2</v>
      </c>
      <c r="R345" s="7">
        <f t="shared" si="166"/>
        <v>0</v>
      </c>
      <c r="S345" s="5">
        <f t="shared" si="167"/>
        <v>0</v>
      </c>
      <c r="T345" s="7">
        <f t="shared" si="168"/>
        <v>0</v>
      </c>
      <c r="U345" s="5"/>
      <c r="V345" s="23"/>
      <c r="W345" s="7"/>
      <c r="X345" s="5"/>
      <c r="Y345" s="7"/>
      <c r="Z345" s="7"/>
    </row>
    <row r="346" spans="1:26" s="1" customFormat="1" ht="18" customHeight="1">
      <c r="A346" s="6">
        <v>8</v>
      </c>
      <c r="B346" s="4" t="s">
        <v>36</v>
      </c>
      <c r="C346" s="13" t="s">
        <v>43</v>
      </c>
      <c r="D346" s="5" t="s">
        <v>10</v>
      </c>
      <c r="E346" s="19">
        <v>955.9</v>
      </c>
      <c r="F346" s="5">
        <v>15.63</v>
      </c>
      <c r="G346" s="23">
        <v>1.6E-2</v>
      </c>
      <c r="H346" s="7">
        <f>F346*G346</f>
        <v>0.25008000000000002</v>
      </c>
      <c r="I346" s="5">
        <f t="shared" si="162"/>
        <v>239.05147200000002</v>
      </c>
      <c r="J346" s="5">
        <v>16.43</v>
      </c>
      <c r="K346" s="23">
        <v>1.6E-2</v>
      </c>
      <c r="L346" s="7">
        <f t="shared" si="163"/>
        <v>0.26288</v>
      </c>
      <c r="M346" s="5">
        <f t="shared" si="164"/>
        <v>251.286992</v>
      </c>
      <c r="N346" s="7">
        <f t="shared" si="157"/>
        <v>105.11836212412027</v>
      </c>
      <c r="O346" s="51">
        <f t="shared" si="165"/>
        <v>105.11836212412027</v>
      </c>
      <c r="P346" s="5"/>
      <c r="Q346" s="23">
        <v>1.6E-2</v>
      </c>
      <c r="R346" s="7">
        <f t="shared" si="166"/>
        <v>0</v>
      </c>
      <c r="S346" s="5">
        <f t="shared" si="167"/>
        <v>0</v>
      </c>
      <c r="T346" s="7">
        <f t="shared" si="168"/>
        <v>0</v>
      </c>
      <c r="U346" s="5"/>
      <c r="V346" s="23"/>
      <c r="W346" s="7"/>
      <c r="X346" s="5"/>
      <c r="Y346" s="7"/>
      <c r="Z346" s="7"/>
    </row>
    <row r="347" spans="1:26" s="1" customFormat="1" ht="18" customHeight="1">
      <c r="A347" s="6">
        <v>9</v>
      </c>
      <c r="B347" s="4" t="s">
        <v>37</v>
      </c>
      <c r="C347" s="14" t="s">
        <v>45</v>
      </c>
      <c r="D347" s="5" t="s">
        <v>10</v>
      </c>
      <c r="E347" s="19">
        <v>955.9</v>
      </c>
      <c r="F347" s="5">
        <v>2.9</v>
      </c>
      <c r="G347" s="22">
        <v>2</v>
      </c>
      <c r="H347" s="7">
        <f>F347*G347</f>
        <v>5.8</v>
      </c>
      <c r="I347" s="5">
        <f t="shared" si="162"/>
        <v>5544.2199999999993</v>
      </c>
      <c r="J347" s="5">
        <v>3.02</v>
      </c>
      <c r="K347" s="22">
        <v>2</v>
      </c>
      <c r="L347" s="7">
        <f t="shared" si="163"/>
        <v>6.04</v>
      </c>
      <c r="M347" s="5">
        <f t="shared" si="164"/>
        <v>5773.6359999999995</v>
      </c>
      <c r="N347" s="7">
        <f t="shared" si="157"/>
        <v>104.13793103448276</v>
      </c>
      <c r="O347" s="51">
        <f t="shared" si="165"/>
        <v>104.13793103448276</v>
      </c>
      <c r="P347" s="5"/>
      <c r="Q347" s="22">
        <v>2</v>
      </c>
      <c r="R347" s="7">
        <f t="shared" si="166"/>
        <v>0</v>
      </c>
      <c r="S347" s="5">
        <f t="shared" si="167"/>
        <v>0</v>
      </c>
      <c r="T347" s="7">
        <f t="shared" si="168"/>
        <v>0</v>
      </c>
      <c r="U347" s="5"/>
      <c r="V347" s="22"/>
      <c r="W347" s="7"/>
      <c r="X347" s="5"/>
      <c r="Y347" s="7"/>
      <c r="Z347" s="7"/>
    </row>
    <row r="348" spans="1:26" s="1" customFormat="1" ht="18" customHeight="1">
      <c r="A348" s="6">
        <v>10</v>
      </c>
      <c r="B348" s="4" t="s">
        <v>19</v>
      </c>
      <c r="C348" s="13"/>
      <c r="D348" s="8" t="s">
        <v>13</v>
      </c>
      <c r="E348" s="86" t="s">
        <v>13</v>
      </c>
      <c r="F348" s="8" t="s">
        <v>13</v>
      </c>
      <c r="G348" s="24" t="s">
        <v>13</v>
      </c>
      <c r="H348" s="8" t="s">
        <v>13</v>
      </c>
      <c r="I348" s="10">
        <f>SUM(I339:I347)</f>
        <v>113448.27930096</v>
      </c>
      <c r="J348" s="8" t="s">
        <v>13</v>
      </c>
      <c r="K348" s="24" t="s">
        <v>13</v>
      </c>
      <c r="L348" s="8" t="s">
        <v>13</v>
      </c>
      <c r="M348" s="10">
        <f>SUM(M339:M347)</f>
        <v>118523.88597184001</v>
      </c>
      <c r="N348" s="39">
        <f t="shared" si="157"/>
        <v>104.47393887519021</v>
      </c>
      <c r="O348" s="51" t="s">
        <v>13</v>
      </c>
      <c r="P348" s="8" t="s">
        <v>13</v>
      </c>
      <c r="Q348" s="24" t="s">
        <v>13</v>
      </c>
      <c r="R348" s="8" t="s">
        <v>13</v>
      </c>
      <c r="S348" s="10">
        <f>SUM(S339:S347)</f>
        <v>120382.88599520001</v>
      </c>
      <c r="T348" s="39">
        <f t="shared" si="168"/>
        <v>101.56846023745938</v>
      </c>
      <c r="U348" s="8" t="s">
        <v>13</v>
      </c>
      <c r="V348" s="24" t="s">
        <v>13</v>
      </c>
      <c r="W348" s="8" t="s">
        <v>13</v>
      </c>
      <c r="X348" s="10">
        <f>SUM(X339:X347)</f>
        <v>127035.33394888802</v>
      </c>
      <c r="Y348" s="39">
        <f>X348/S348*100</f>
        <v>105.52607449031687</v>
      </c>
      <c r="Z348" s="7" t="s">
        <v>13</v>
      </c>
    </row>
    <row r="349" spans="1:26" s="118" customFormat="1" ht="14.25" customHeight="1">
      <c r="A349" s="219" t="s">
        <v>31</v>
      </c>
      <c r="B349" s="219"/>
      <c r="C349" s="219"/>
      <c r="D349" s="219"/>
      <c r="E349" s="219"/>
      <c r="F349" s="219"/>
      <c r="G349" s="219"/>
      <c r="H349" s="219"/>
      <c r="I349" s="219"/>
      <c r="J349" s="219"/>
      <c r="K349" s="219"/>
      <c r="L349" s="219"/>
      <c r="M349" s="219"/>
      <c r="N349" s="219"/>
      <c r="O349" s="219"/>
      <c r="P349" s="219"/>
      <c r="Q349" s="219"/>
      <c r="R349" s="219"/>
      <c r="S349" s="219"/>
      <c r="T349" s="219"/>
      <c r="U349" s="219"/>
      <c r="V349" s="219"/>
      <c r="W349" s="219"/>
      <c r="X349" s="219"/>
      <c r="Y349" s="219"/>
      <c r="Z349" s="119"/>
    </row>
    <row r="350" spans="1:26" s="118" customFormat="1" ht="12.75" customHeight="1">
      <c r="A350" s="219" t="s">
        <v>26</v>
      </c>
      <c r="B350" s="219"/>
      <c r="C350" s="219"/>
      <c r="D350" s="219"/>
      <c r="E350" s="219"/>
      <c r="F350" s="219"/>
      <c r="G350" s="219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9"/>
      <c r="Y350" s="219"/>
      <c r="Z350" s="119"/>
    </row>
    <row r="351" spans="1:26" ht="18.75">
      <c r="A351" s="66" t="s">
        <v>88</v>
      </c>
      <c r="B351" s="67"/>
      <c r="C351" s="67"/>
      <c r="D351" s="67"/>
      <c r="E351" s="87"/>
      <c r="F351" s="67"/>
      <c r="G351" s="67"/>
      <c r="H351" s="68"/>
      <c r="I351" s="67"/>
      <c r="J351" s="67"/>
      <c r="K351" s="67"/>
      <c r="L351" s="68"/>
      <c r="M351" s="67"/>
      <c r="N351" s="67"/>
      <c r="O351" s="67"/>
      <c r="P351"/>
      <c r="Q351"/>
      <c r="R351" s="69"/>
      <c r="S351" s="70"/>
      <c r="T351"/>
      <c r="Y351" s="153"/>
    </row>
    <row r="352" spans="1:26" s="1" customFormat="1" ht="18.75" customHeight="1">
      <c r="A352" s="184" t="s">
        <v>0</v>
      </c>
      <c r="B352" s="181" t="s">
        <v>1</v>
      </c>
      <c r="C352" s="181" t="s">
        <v>40</v>
      </c>
      <c r="D352" s="209" t="s">
        <v>2</v>
      </c>
      <c r="E352" s="212" t="s">
        <v>3</v>
      </c>
      <c r="F352" s="189" t="s">
        <v>14</v>
      </c>
      <c r="G352" s="190"/>
      <c r="H352" s="190"/>
      <c r="I352" s="191"/>
      <c r="J352" s="199" t="s">
        <v>4</v>
      </c>
      <c r="K352" s="200"/>
      <c r="L352" s="200"/>
      <c r="M352" s="201"/>
      <c r="N352" s="196" t="s">
        <v>8</v>
      </c>
      <c r="O352" s="181" t="s">
        <v>29</v>
      </c>
      <c r="P352" s="199" t="s">
        <v>61</v>
      </c>
      <c r="Q352" s="200"/>
      <c r="R352" s="200"/>
      <c r="S352" s="201"/>
      <c r="T352" s="196" t="s">
        <v>63</v>
      </c>
      <c r="U352" s="199" t="s">
        <v>65</v>
      </c>
      <c r="V352" s="200"/>
      <c r="W352" s="200"/>
      <c r="X352" s="201"/>
      <c r="Y352" s="196" t="s">
        <v>68</v>
      </c>
      <c r="Z352" s="196" t="s">
        <v>69</v>
      </c>
    </row>
    <row r="353" spans="1:26" s="1" customFormat="1" ht="18.75" customHeight="1">
      <c r="A353" s="185"/>
      <c r="B353" s="187"/>
      <c r="C353" s="182"/>
      <c r="D353" s="210"/>
      <c r="E353" s="213"/>
      <c r="F353" s="192" t="s">
        <v>34</v>
      </c>
      <c r="G353" s="193"/>
      <c r="H353" s="193"/>
      <c r="I353" s="194"/>
      <c r="J353" s="202" t="s">
        <v>15</v>
      </c>
      <c r="K353" s="203"/>
      <c r="L353" s="203"/>
      <c r="M353" s="204"/>
      <c r="N353" s="197"/>
      <c r="O353" s="215"/>
      <c r="P353" s="202" t="s">
        <v>62</v>
      </c>
      <c r="Q353" s="203"/>
      <c r="R353" s="203"/>
      <c r="S353" s="204"/>
      <c r="T353" s="197"/>
      <c r="U353" s="202" t="s">
        <v>66</v>
      </c>
      <c r="V353" s="203"/>
      <c r="W353" s="203"/>
      <c r="X353" s="204"/>
      <c r="Y353" s="197"/>
      <c r="Z353" s="197"/>
    </row>
    <row r="354" spans="1:26" s="1" customFormat="1" ht="29.25" customHeight="1">
      <c r="A354" s="186"/>
      <c r="B354" s="188"/>
      <c r="C354" s="183"/>
      <c r="D354" s="211"/>
      <c r="E354" s="214"/>
      <c r="F354" s="3" t="s">
        <v>5</v>
      </c>
      <c r="G354" s="21" t="s">
        <v>41</v>
      </c>
      <c r="H354" s="26" t="s">
        <v>6</v>
      </c>
      <c r="I354" s="3" t="s">
        <v>7</v>
      </c>
      <c r="J354" s="3" t="s">
        <v>5</v>
      </c>
      <c r="K354" s="3" t="s">
        <v>41</v>
      </c>
      <c r="L354" s="28" t="s">
        <v>6</v>
      </c>
      <c r="M354" s="3" t="s">
        <v>7</v>
      </c>
      <c r="N354" s="198"/>
      <c r="O354" s="216"/>
      <c r="P354" s="16" t="s">
        <v>5</v>
      </c>
      <c r="Q354" s="3" t="s">
        <v>41</v>
      </c>
      <c r="R354" s="26" t="s">
        <v>6</v>
      </c>
      <c r="S354" s="3" t="s">
        <v>7</v>
      </c>
      <c r="T354" s="198"/>
      <c r="U354" s="16" t="s">
        <v>5</v>
      </c>
      <c r="V354" s="3" t="s">
        <v>41</v>
      </c>
      <c r="W354" s="26" t="s">
        <v>6</v>
      </c>
      <c r="X354" s="3" t="s">
        <v>7</v>
      </c>
      <c r="Y354" s="198"/>
      <c r="Z354" s="198"/>
    </row>
    <row r="355" spans="1:26" s="1" customFormat="1" ht="24.75" customHeight="1">
      <c r="A355" s="6">
        <v>1</v>
      </c>
      <c r="B355" s="4" t="s">
        <v>9</v>
      </c>
      <c r="C355" s="180" t="s">
        <v>47</v>
      </c>
      <c r="D355" s="5" t="s">
        <v>10</v>
      </c>
      <c r="E355" s="83">
        <v>399.4</v>
      </c>
      <c r="F355" s="5">
        <v>1430.47</v>
      </c>
      <c r="G355" s="30">
        <v>2.1600000000000001E-2</v>
      </c>
      <c r="H355" s="7">
        <f>F355*G355</f>
        <v>30.898152000000003</v>
      </c>
      <c r="I355" s="5">
        <f>H355*E355</f>
        <v>12340.7219088</v>
      </c>
      <c r="J355" s="91">
        <v>1506.28</v>
      </c>
      <c r="K355" s="30">
        <v>2.1600000000000001E-2</v>
      </c>
      <c r="L355" s="7">
        <f>J355*K355</f>
        <v>32.535648000000002</v>
      </c>
      <c r="M355" s="5">
        <f>L355*E355</f>
        <v>12994.737811200001</v>
      </c>
      <c r="N355" s="7">
        <f t="shared" ref="N355:N362" si="169">M355/I355*100</f>
        <v>105.29965675617106</v>
      </c>
      <c r="O355" s="51">
        <f t="shared" ref="O355:O361" si="170">J355/F355*100</f>
        <v>105.29965675617103</v>
      </c>
      <c r="P355" s="15">
        <v>1641.85</v>
      </c>
      <c r="Q355" s="30">
        <v>2.1600000000000001E-2</v>
      </c>
      <c r="R355" s="7">
        <f>P355*Q355</f>
        <v>35.46396</v>
      </c>
      <c r="S355" s="5">
        <f>R355*E355</f>
        <v>14164.305623999999</v>
      </c>
      <c r="T355" s="7">
        <f>S355/M355*100</f>
        <v>109.00031866585229</v>
      </c>
      <c r="U355" s="34">
        <f>P355*1.1</f>
        <v>1806.0350000000001</v>
      </c>
      <c r="V355" s="30">
        <v>2.1600000000000001E-2</v>
      </c>
      <c r="W355" s="7">
        <f>U355*V355</f>
        <v>39.010356000000002</v>
      </c>
      <c r="X355" s="5">
        <f>W355*E355</f>
        <v>15580.736186399999</v>
      </c>
      <c r="Y355" s="7">
        <f>X355/S355*100</f>
        <v>110.00000000000001</v>
      </c>
      <c r="Z355" s="7">
        <f>U355/P355*100</f>
        <v>110.00000000000001</v>
      </c>
    </row>
    <row r="356" spans="1:26" s="1" customFormat="1" ht="17.25" customHeight="1">
      <c r="A356" s="6">
        <v>2</v>
      </c>
      <c r="B356" s="4" t="s">
        <v>17</v>
      </c>
      <c r="C356" s="55" t="s">
        <v>53</v>
      </c>
      <c r="D356" s="5" t="s">
        <v>12</v>
      </c>
      <c r="E356" s="20">
        <v>16</v>
      </c>
      <c r="F356" s="5">
        <v>6012.86</v>
      </c>
      <c r="G356" s="22">
        <v>17.7</v>
      </c>
      <c r="H356" s="7">
        <f>F356*G356/1000</f>
        <v>106.42762199999999</v>
      </c>
      <c r="I356" s="5">
        <f t="shared" ref="I356:I361" si="171">H356*E356</f>
        <v>1702.8419519999998</v>
      </c>
      <c r="J356" s="7">
        <v>6265.4</v>
      </c>
      <c r="K356" s="22">
        <v>17.7</v>
      </c>
      <c r="L356" s="7">
        <f>J356*K356/1000</f>
        <v>110.89757999999999</v>
      </c>
      <c r="M356" s="5">
        <f t="shared" ref="M356:M361" si="172">L356*E356</f>
        <v>1774.3612799999999</v>
      </c>
      <c r="N356" s="7">
        <f t="shared" si="169"/>
        <v>104.1999980042775</v>
      </c>
      <c r="O356" s="51">
        <f t="shared" si="170"/>
        <v>104.1999980042775</v>
      </c>
      <c r="P356" s="44">
        <v>6.73</v>
      </c>
      <c r="Q356" s="22">
        <v>17.7</v>
      </c>
      <c r="R356" s="7">
        <f t="shared" ref="R356:R361" si="173">P356*Q356</f>
        <v>119.12100000000001</v>
      </c>
      <c r="S356" s="5">
        <f t="shared" ref="S356:S361" si="174">R356*E356</f>
        <v>1905.9360000000001</v>
      </c>
      <c r="T356" s="7">
        <f t="shared" ref="T356:T362" si="175">S356/M356*100</f>
        <v>107.41532863025508</v>
      </c>
      <c r="U356" s="44">
        <v>6.73</v>
      </c>
      <c r="V356" s="22">
        <v>17.7</v>
      </c>
      <c r="W356" s="7">
        <f>U356*V356</f>
        <v>119.12100000000001</v>
      </c>
      <c r="X356" s="5">
        <f>W356*E356</f>
        <v>1905.9360000000001</v>
      </c>
      <c r="Y356" s="7">
        <f>X356/S356*100</f>
        <v>100</v>
      </c>
      <c r="Z356" s="7">
        <f>U356/P356*100</f>
        <v>100</v>
      </c>
    </row>
    <row r="357" spans="1:26" s="1" customFormat="1" ht="17.25" customHeight="1">
      <c r="A357" s="6">
        <v>3</v>
      </c>
      <c r="B357" s="4" t="s">
        <v>21</v>
      </c>
      <c r="C357" s="13" t="s">
        <v>43</v>
      </c>
      <c r="D357" s="5" t="s">
        <v>12</v>
      </c>
      <c r="E357" s="20">
        <v>16</v>
      </c>
      <c r="F357" s="5">
        <v>15.63</v>
      </c>
      <c r="G357" s="22">
        <v>2.58</v>
      </c>
      <c r="H357" s="7">
        <f>F357*G357</f>
        <v>40.325400000000002</v>
      </c>
      <c r="I357" s="5">
        <f t="shared" si="171"/>
        <v>645.20640000000003</v>
      </c>
      <c r="J357" s="5">
        <v>16.43</v>
      </c>
      <c r="K357" s="22">
        <v>2.58</v>
      </c>
      <c r="L357" s="7">
        <f>J357*K357</f>
        <v>42.389400000000002</v>
      </c>
      <c r="M357" s="5">
        <f t="shared" si="172"/>
        <v>678.23040000000003</v>
      </c>
      <c r="N357" s="7">
        <f t="shared" si="169"/>
        <v>105.1183621241203</v>
      </c>
      <c r="O357" s="51">
        <f t="shared" si="170"/>
        <v>105.11836212412027</v>
      </c>
      <c r="P357" s="43">
        <v>18.29</v>
      </c>
      <c r="Q357" s="22">
        <v>2.58</v>
      </c>
      <c r="R357" s="7">
        <f t="shared" si="173"/>
        <v>47.188200000000002</v>
      </c>
      <c r="S357" s="5">
        <f t="shared" si="174"/>
        <v>755.01120000000003</v>
      </c>
      <c r="T357" s="7">
        <f t="shared" si="175"/>
        <v>111.32075471698113</v>
      </c>
      <c r="U357" s="10">
        <v>20.37</v>
      </c>
      <c r="V357" s="22">
        <v>2.58</v>
      </c>
      <c r="W357" s="7">
        <f>U357*V357</f>
        <v>52.554600000000001</v>
      </c>
      <c r="X357" s="5">
        <f>W357*E357</f>
        <v>840.87360000000001</v>
      </c>
      <c r="Y357" s="7">
        <f>X357/S357*100</f>
        <v>111.37233460907598</v>
      </c>
      <c r="Z357" s="7">
        <f>U357/P357*100</f>
        <v>111.37233460907601</v>
      </c>
    </row>
    <row r="358" spans="1:26" s="1" customFormat="1" ht="17.25" customHeight="1">
      <c r="A358" s="6">
        <v>4</v>
      </c>
      <c r="B358" s="4" t="s">
        <v>16</v>
      </c>
      <c r="C358" s="13" t="s">
        <v>43</v>
      </c>
      <c r="D358" s="5" t="s">
        <v>12</v>
      </c>
      <c r="E358" s="20">
        <v>16</v>
      </c>
      <c r="F358" s="5">
        <v>12.39</v>
      </c>
      <c r="G358" s="22">
        <v>2.58</v>
      </c>
      <c r="H358" s="7">
        <f>F358*G358</f>
        <v>31.966200000000001</v>
      </c>
      <c r="I358" s="5">
        <f t="shared" si="171"/>
        <v>511.45920000000001</v>
      </c>
      <c r="J358" s="5">
        <v>13.03</v>
      </c>
      <c r="K358" s="22">
        <v>2.58</v>
      </c>
      <c r="L358" s="7">
        <f>J358*K358</f>
        <v>33.617399999999996</v>
      </c>
      <c r="M358" s="5">
        <f t="shared" si="172"/>
        <v>537.87839999999994</v>
      </c>
      <c r="N358" s="7">
        <f t="shared" si="169"/>
        <v>105.16545601291362</v>
      </c>
      <c r="O358" s="51">
        <f t="shared" si="170"/>
        <v>105.16545601291362</v>
      </c>
      <c r="P358" s="43">
        <v>14.5</v>
      </c>
      <c r="Q358" s="22">
        <v>2.58</v>
      </c>
      <c r="R358" s="7">
        <f t="shared" si="173"/>
        <v>37.410000000000004</v>
      </c>
      <c r="S358" s="5">
        <f t="shared" si="174"/>
        <v>598.56000000000006</v>
      </c>
      <c r="T358" s="7">
        <f t="shared" si="175"/>
        <v>111.28165771297009</v>
      </c>
      <c r="U358" s="10">
        <f>P358*1.114</f>
        <v>16.153000000000002</v>
      </c>
      <c r="V358" s="22">
        <v>2.58</v>
      </c>
      <c r="W358" s="7">
        <f>U358*V358</f>
        <v>41.674740000000007</v>
      </c>
      <c r="X358" s="5">
        <f>W358*E358</f>
        <v>666.79584000000011</v>
      </c>
      <c r="Y358" s="7">
        <f>X358/S358*100</f>
        <v>111.4</v>
      </c>
      <c r="Z358" s="7">
        <f>U358/P358*100</f>
        <v>111.4</v>
      </c>
    </row>
    <row r="359" spans="1:26" s="1" customFormat="1" ht="17.25" customHeight="1">
      <c r="A359" s="6">
        <v>5</v>
      </c>
      <c r="B359" s="4" t="s">
        <v>18</v>
      </c>
      <c r="C359" s="14" t="s">
        <v>45</v>
      </c>
      <c r="D359" s="5" t="s">
        <v>12</v>
      </c>
      <c r="E359" s="20">
        <v>16</v>
      </c>
      <c r="F359" s="5">
        <v>2.9</v>
      </c>
      <c r="G359" s="22">
        <v>55</v>
      </c>
      <c r="H359" s="7">
        <f>F359*G359</f>
        <v>159.5</v>
      </c>
      <c r="I359" s="5">
        <f t="shared" si="171"/>
        <v>2552</v>
      </c>
      <c r="J359" s="5">
        <v>3.02</v>
      </c>
      <c r="K359" s="22">
        <v>55</v>
      </c>
      <c r="L359" s="7">
        <f>J359*K359</f>
        <v>166.1</v>
      </c>
      <c r="M359" s="5">
        <f t="shared" si="172"/>
        <v>2657.6</v>
      </c>
      <c r="N359" s="7">
        <f t="shared" si="169"/>
        <v>104.13793103448275</v>
      </c>
      <c r="O359" s="51">
        <f t="shared" si="170"/>
        <v>104.13793103448276</v>
      </c>
      <c r="P359" s="43">
        <v>3.24</v>
      </c>
      <c r="Q359" s="22">
        <v>55</v>
      </c>
      <c r="R359" s="7">
        <f t="shared" si="173"/>
        <v>178.20000000000002</v>
      </c>
      <c r="S359" s="5">
        <f t="shared" si="174"/>
        <v>2851.2000000000003</v>
      </c>
      <c r="T359" s="7">
        <f t="shared" si="175"/>
        <v>107.28476821192055</v>
      </c>
      <c r="U359" s="43">
        <v>3.28</v>
      </c>
      <c r="V359" s="22">
        <v>55</v>
      </c>
      <c r="W359" s="7">
        <f>U359*V359</f>
        <v>180.39999999999998</v>
      </c>
      <c r="X359" s="5">
        <f>W359*E359</f>
        <v>2886.3999999999996</v>
      </c>
      <c r="Y359" s="7">
        <f>X359/S359*100</f>
        <v>101.23456790123456</v>
      </c>
      <c r="Z359" s="7">
        <f>U359/P359*100</f>
        <v>101.23456790123456</v>
      </c>
    </row>
    <row r="360" spans="1:26" s="1" customFormat="1" ht="17.25" customHeight="1">
      <c r="A360" s="6">
        <v>6</v>
      </c>
      <c r="B360" s="4" t="s">
        <v>36</v>
      </c>
      <c r="C360" s="13" t="s">
        <v>43</v>
      </c>
      <c r="D360" s="5" t="s">
        <v>10</v>
      </c>
      <c r="E360" s="19">
        <v>192</v>
      </c>
      <c r="F360" s="5">
        <v>15.63</v>
      </c>
      <c r="G360" s="23">
        <v>1.6E-2</v>
      </c>
      <c r="H360" s="7">
        <f>F360*G360</f>
        <v>0.25008000000000002</v>
      </c>
      <c r="I360" s="5">
        <f t="shared" si="171"/>
        <v>48.015360000000001</v>
      </c>
      <c r="J360" s="5">
        <v>16.43</v>
      </c>
      <c r="K360" s="23">
        <v>1.6E-2</v>
      </c>
      <c r="L360" s="7">
        <f>J360*K360</f>
        <v>0.26288</v>
      </c>
      <c r="M360" s="5">
        <f t="shared" si="172"/>
        <v>50.47296</v>
      </c>
      <c r="N360" s="7">
        <f t="shared" si="169"/>
        <v>105.1183621241203</v>
      </c>
      <c r="O360" s="51">
        <f t="shared" si="170"/>
        <v>105.11836212412027</v>
      </c>
      <c r="P360" s="43"/>
      <c r="Q360" s="23">
        <v>1.6E-2</v>
      </c>
      <c r="R360" s="7">
        <f t="shared" si="173"/>
        <v>0</v>
      </c>
      <c r="S360" s="5">
        <f t="shared" si="174"/>
        <v>0</v>
      </c>
      <c r="T360" s="7">
        <f t="shared" si="175"/>
        <v>0</v>
      </c>
      <c r="U360" s="43"/>
      <c r="V360" s="22"/>
      <c r="W360" s="7"/>
      <c r="X360" s="5"/>
      <c r="Y360" s="7"/>
      <c r="Z360" s="7"/>
    </row>
    <row r="361" spans="1:26" s="1" customFormat="1" ht="17.25" customHeight="1">
      <c r="A361" s="6">
        <v>7</v>
      </c>
      <c r="B361" s="4" t="s">
        <v>37</v>
      </c>
      <c r="C361" s="14" t="s">
        <v>45</v>
      </c>
      <c r="D361" s="5" t="s">
        <v>10</v>
      </c>
      <c r="E361" s="19">
        <v>192</v>
      </c>
      <c r="F361" s="5">
        <v>2.9</v>
      </c>
      <c r="G361" s="22">
        <v>2</v>
      </c>
      <c r="H361" s="7">
        <f>F361*G361</f>
        <v>5.8</v>
      </c>
      <c r="I361" s="5">
        <f t="shared" si="171"/>
        <v>1113.5999999999999</v>
      </c>
      <c r="J361" s="5">
        <v>3.02</v>
      </c>
      <c r="K361" s="22">
        <v>2</v>
      </c>
      <c r="L361" s="7">
        <f>J361*K361</f>
        <v>6.04</v>
      </c>
      <c r="M361" s="5">
        <f t="shared" si="172"/>
        <v>1159.68</v>
      </c>
      <c r="N361" s="7">
        <f t="shared" si="169"/>
        <v>104.13793103448276</v>
      </c>
      <c r="O361" s="51">
        <f t="shared" si="170"/>
        <v>104.13793103448276</v>
      </c>
      <c r="P361" s="43"/>
      <c r="Q361" s="22">
        <v>2</v>
      </c>
      <c r="R361" s="7">
        <f t="shared" si="173"/>
        <v>0</v>
      </c>
      <c r="S361" s="5">
        <f t="shared" si="174"/>
        <v>0</v>
      </c>
      <c r="T361" s="7">
        <f t="shared" si="175"/>
        <v>0</v>
      </c>
      <c r="U361" s="43"/>
      <c r="V361" s="22"/>
      <c r="W361" s="7"/>
      <c r="X361" s="5"/>
      <c r="Y361" s="7"/>
      <c r="Z361" s="7"/>
    </row>
    <row r="362" spans="1:26" s="1" customFormat="1" ht="17.25" customHeight="1">
      <c r="A362" s="6">
        <v>8</v>
      </c>
      <c r="B362" s="4" t="s">
        <v>19</v>
      </c>
      <c r="C362" s="4"/>
      <c r="D362" s="8" t="s">
        <v>13</v>
      </c>
      <c r="E362" s="86" t="s">
        <v>13</v>
      </c>
      <c r="F362" s="8" t="s">
        <v>13</v>
      </c>
      <c r="G362" s="24" t="s">
        <v>13</v>
      </c>
      <c r="H362" s="8" t="s">
        <v>13</v>
      </c>
      <c r="I362" s="10">
        <f>SUM(I355:I361)</f>
        <v>18913.844820800001</v>
      </c>
      <c r="J362" s="8" t="s">
        <v>13</v>
      </c>
      <c r="K362" s="24" t="s">
        <v>13</v>
      </c>
      <c r="L362" s="8" t="s">
        <v>13</v>
      </c>
      <c r="M362" s="10">
        <f>SUM(M355:M361)</f>
        <v>19852.960851199998</v>
      </c>
      <c r="N362" s="39">
        <f t="shared" si="169"/>
        <v>104.96523070426818</v>
      </c>
      <c r="O362" s="8" t="s">
        <v>13</v>
      </c>
      <c r="P362" s="45" t="s">
        <v>13</v>
      </c>
      <c r="Q362" s="24" t="s">
        <v>13</v>
      </c>
      <c r="R362" s="8" t="s">
        <v>13</v>
      </c>
      <c r="S362" s="10">
        <f>SUM(S355:S361)</f>
        <v>20275.012824000001</v>
      </c>
      <c r="T362" s="39">
        <f t="shared" si="175"/>
        <v>102.12588931174209</v>
      </c>
      <c r="U362" s="45" t="s">
        <v>13</v>
      </c>
      <c r="V362" s="24" t="s">
        <v>13</v>
      </c>
      <c r="W362" s="8" t="s">
        <v>13</v>
      </c>
      <c r="X362" s="10">
        <f>SUM(X355:X361)</f>
        <v>21880.741626399998</v>
      </c>
      <c r="Y362" s="40">
        <f>X362/S362*100</f>
        <v>107.91974247483216</v>
      </c>
      <c r="Z362" s="7" t="s">
        <v>13</v>
      </c>
    </row>
    <row r="363" spans="1:26" s="1" customFormat="1" ht="17.25" customHeight="1">
      <c r="A363" s="57"/>
      <c r="B363" s="58"/>
      <c r="C363" s="58"/>
      <c r="D363" s="59"/>
      <c r="E363" s="162"/>
      <c r="F363" s="59"/>
      <c r="G363" s="167"/>
      <c r="H363" s="59"/>
      <c r="I363" s="61"/>
      <c r="J363" s="59"/>
      <c r="K363" s="167"/>
      <c r="L363" s="59"/>
      <c r="M363" s="61"/>
      <c r="N363" s="64"/>
      <c r="O363" s="59"/>
      <c r="P363" s="59"/>
      <c r="Q363" s="167"/>
      <c r="R363" s="59"/>
      <c r="S363" s="61"/>
      <c r="T363" s="64"/>
      <c r="U363" s="59"/>
      <c r="V363" s="167"/>
      <c r="W363" s="59"/>
      <c r="X363" s="61"/>
      <c r="Y363" s="64"/>
      <c r="Z363" s="62"/>
    </row>
    <row r="364" spans="1:26" s="1" customFormat="1" ht="15.75" customHeight="1">
      <c r="A364" s="57"/>
      <c r="B364" s="178" t="s">
        <v>107</v>
      </c>
      <c r="C364" s="58"/>
      <c r="D364" s="59"/>
      <c r="E364" s="162"/>
      <c r="F364" s="59"/>
      <c r="G364" s="167"/>
      <c r="H364" s="59"/>
      <c r="I364" s="61"/>
      <c r="J364" s="59"/>
      <c r="K364" s="167"/>
      <c r="L364" s="59"/>
      <c r="M364" s="61"/>
      <c r="N364" s="64"/>
      <c r="O364" s="59"/>
      <c r="P364" s="59"/>
      <c r="Q364" s="167"/>
      <c r="R364" s="59"/>
      <c r="S364" s="61"/>
      <c r="T364" s="64"/>
      <c r="U364" s="59"/>
      <c r="V364" s="167"/>
      <c r="W364" s="59"/>
      <c r="X364" s="61"/>
      <c r="Y364" s="64"/>
      <c r="Z364" s="62"/>
    </row>
    <row r="365" spans="1:26" s="118" customFormat="1" ht="15.75" customHeight="1">
      <c r="A365" s="219" t="s">
        <v>32</v>
      </c>
      <c r="B365" s="219"/>
      <c r="C365" s="219"/>
      <c r="D365" s="219"/>
      <c r="E365" s="219"/>
      <c r="F365" s="219"/>
      <c r="G365" s="219"/>
      <c r="H365" s="219"/>
      <c r="I365" s="219"/>
      <c r="J365" s="219"/>
      <c r="K365" s="219"/>
      <c r="L365" s="219"/>
      <c r="M365" s="219"/>
      <c r="N365" s="219"/>
      <c r="O365" s="219"/>
      <c r="P365" s="219"/>
      <c r="Q365" s="219"/>
      <c r="R365" s="219"/>
      <c r="S365" s="219"/>
      <c r="T365" s="219"/>
      <c r="U365" s="219"/>
      <c r="V365" s="219"/>
      <c r="W365" s="219"/>
      <c r="X365" s="219"/>
      <c r="Y365" s="219"/>
      <c r="Z365" s="119"/>
    </row>
    <row r="366" spans="1:26" s="118" customFormat="1" ht="12.75" customHeight="1">
      <c r="A366" s="219" t="s">
        <v>27</v>
      </c>
      <c r="B366" s="219"/>
      <c r="C366" s="219"/>
      <c r="D366" s="219"/>
      <c r="E366" s="219"/>
      <c r="F366" s="219"/>
      <c r="G366" s="219"/>
      <c r="H366" s="219"/>
      <c r="I366" s="219"/>
      <c r="J366" s="219"/>
      <c r="K366" s="219"/>
      <c r="L366" s="219"/>
      <c r="M366" s="219"/>
      <c r="N366" s="219"/>
      <c r="O366" s="219"/>
      <c r="P366" s="219"/>
      <c r="Q366" s="219"/>
      <c r="R366" s="219"/>
      <c r="S366" s="219"/>
      <c r="T366" s="219"/>
      <c r="U366" s="219"/>
      <c r="V366" s="219"/>
      <c r="W366" s="219"/>
      <c r="X366" s="219"/>
      <c r="Y366" s="219"/>
      <c r="Z366" s="119"/>
    </row>
    <row r="367" spans="1:26" ht="18.75">
      <c r="A367" s="66" t="s">
        <v>88</v>
      </c>
      <c r="B367" s="67"/>
      <c r="C367" s="67"/>
      <c r="D367" s="67"/>
      <c r="E367" s="87"/>
      <c r="F367" s="67"/>
      <c r="G367" s="67"/>
      <c r="H367" s="68"/>
      <c r="I367" s="67"/>
      <c r="J367" s="67"/>
      <c r="K367" s="67"/>
      <c r="L367" s="68"/>
      <c r="M367" s="67"/>
      <c r="N367" s="67"/>
      <c r="O367" s="67"/>
      <c r="P367"/>
      <c r="Q367"/>
      <c r="R367" s="69"/>
      <c r="S367" s="70"/>
      <c r="T367"/>
      <c r="Y367" s="153"/>
    </row>
    <row r="368" spans="1:26" s="1" customFormat="1" ht="18.75" customHeight="1">
      <c r="A368" s="184" t="s">
        <v>0</v>
      </c>
      <c r="B368" s="181" t="s">
        <v>1</v>
      </c>
      <c r="C368" s="181" t="s">
        <v>40</v>
      </c>
      <c r="D368" s="209" t="s">
        <v>2</v>
      </c>
      <c r="E368" s="212" t="s">
        <v>3</v>
      </c>
      <c r="F368" s="189" t="s">
        <v>14</v>
      </c>
      <c r="G368" s="190"/>
      <c r="H368" s="190"/>
      <c r="I368" s="191"/>
      <c r="J368" s="199" t="s">
        <v>4</v>
      </c>
      <c r="K368" s="200"/>
      <c r="L368" s="200"/>
      <c r="M368" s="201"/>
      <c r="N368" s="196" t="s">
        <v>8</v>
      </c>
      <c r="O368" s="181" t="s">
        <v>29</v>
      </c>
      <c r="P368" s="199" t="s">
        <v>61</v>
      </c>
      <c r="Q368" s="200"/>
      <c r="R368" s="200"/>
      <c r="S368" s="201"/>
      <c r="T368" s="196" t="s">
        <v>63</v>
      </c>
      <c r="U368" s="199" t="s">
        <v>65</v>
      </c>
      <c r="V368" s="200"/>
      <c r="W368" s="200"/>
      <c r="X368" s="201"/>
      <c r="Y368" s="196" t="s">
        <v>68</v>
      </c>
      <c r="Z368" s="196" t="s">
        <v>69</v>
      </c>
    </row>
    <row r="369" spans="1:26" s="1" customFormat="1" ht="18.75" customHeight="1">
      <c r="A369" s="185"/>
      <c r="B369" s="187"/>
      <c r="C369" s="182"/>
      <c r="D369" s="210"/>
      <c r="E369" s="213"/>
      <c r="F369" s="192" t="s">
        <v>34</v>
      </c>
      <c r="G369" s="193"/>
      <c r="H369" s="193"/>
      <c r="I369" s="194"/>
      <c r="J369" s="202" t="s">
        <v>15</v>
      </c>
      <c r="K369" s="203"/>
      <c r="L369" s="203"/>
      <c r="M369" s="204"/>
      <c r="N369" s="197"/>
      <c r="O369" s="215"/>
      <c r="P369" s="202" t="s">
        <v>62</v>
      </c>
      <c r="Q369" s="203"/>
      <c r="R369" s="203"/>
      <c r="S369" s="204"/>
      <c r="T369" s="197"/>
      <c r="U369" s="202" t="s">
        <v>66</v>
      </c>
      <c r="V369" s="203"/>
      <c r="W369" s="203"/>
      <c r="X369" s="204"/>
      <c r="Y369" s="197"/>
      <c r="Z369" s="197"/>
    </row>
    <row r="370" spans="1:26" s="1" customFormat="1" ht="30.75" customHeight="1">
      <c r="A370" s="186"/>
      <c r="B370" s="188"/>
      <c r="C370" s="183"/>
      <c r="D370" s="211"/>
      <c r="E370" s="214"/>
      <c r="F370" s="3" t="s">
        <v>5</v>
      </c>
      <c r="G370" s="21" t="s">
        <v>41</v>
      </c>
      <c r="H370" s="26" t="s">
        <v>6</v>
      </c>
      <c r="I370" s="3" t="s">
        <v>7</v>
      </c>
      <c r="J370" s="3" t="s">
        <v>5</v>
      </c>
      <c r="K370" s="3" t="s">
        <v>41</v>
      </c>
      <c r="L370" s="28" t="s">
        <v>6</v>
      </c>
      <c r="M370" s="3" t="s">
        <v>7</v>
      </c>
      <c r="N370" s="198"/>
      <c r="O370" s="216"/>
      <c r="P370" s="16" t="s">
        <v>5</v>
      </c>
      <c r="Q370" s="3" t="s">
        <v>41</v>
      </c>
      <c r="R370" s="26" t="s">
        <v>6</v>
      </c>
      <c r="S370" s="3" t="s">
        <v>7</v>
      </c>
      <c r="T370" s="198"/>
      <c r="U370" s="16" t="s">
        <v>5</v>
      </c>
      <c r="V370" s="3" t="s">
        <v>41</v>
      </c>
      <c r="W370" s="28" t="s">
        <v>6</v>
      </c>
      <c r="X370" s="16" t="s">
        <v>7</v>
      </c>
      <c r="Y370" s="198"/>
      <c r="Z370" s="198"/>
    </row>
    <row r="371" spans="1:26" s="1" customFormat="1" ht="25.5" customHeight="1">
      <c r="A371" s="6">
        <v>1</v>
      </c>
      <c r="B371" s="4" t="s">
        <v>9</v>
      </c>
      <c r="C371" s="180" t="s">
        <v>75</v>
      </c>
      <c r="D371" s="5" t="s">
        <v>10</v>
      </c>
      <c r="E371" s="19">
        <v>530.29999999999995</v>
      </c>
      <c r="F371" s="5">
        <v>1430.47</v>
      </c>
      <c r="G371" s="30">
        <v>2.1600000000000001E-2</v>
      </c>
      <c r="H371" s="7">
        <f>F371*G371</f>
        <v>30.898152000000003</v>
      </c>
      <c r="I371" s="5">
        <f>H371*E371</f>
        <v>16385.2900056</v>
      </c>
      <c r="J371" s="91">
        <v>1506.28</v>
      </c>
      <c r="K371" s="30">
        <v>2.1600000000000001E-2</v>
      </c>
      <c r="L371" s="7">
        <f>J371*K371</f>
        <v>32.535648000000002</v>
      </c>
      <c r="M371" s="5">
        <f>L371*E371</f>
        <v>17253.6541344</v>
      </c>
      <c r="N371" s="7">
        <f t="shared" ref="N371:N378" si="176">M371/I371*100</f>
        <v>105.29965675617106</v>
      </c>
      <c r="O371" s="51">
        <f>J371/F371*100</f>
        <v>105.29965675617103</v>
      </c>
      <c r="P371" s="15">
        <v>1641.85</v>
      </c>
      <c r="Q371" s="30">
        <v>2.1600000000000001E-2</v>
      </c>
      <c r="R371" s="7">
        <f>P371*Q371</f>
        <v>35.46396</v>
      </c>
      <c r="S371" s="5">
        <f>R371*E371</f>
        <v>18806.537988</v>
      </c>
      <c r="T371" s="7">
        <f>S371/M371*100</f>
        <v>109.00031866585229</v>
      </c>
      <c r="U371" s="34">
        <f>P371*1.1</f>
        <v>1806.0350000000001</v>
      </c>
      <c r="V371" s="30">
        <v>2.1600000000000001E-2</v>
      </c>
      <c r="W371" s="7">
        <f>U371*V371</f>
        <v>39.010356000000002</v>
      </c>
      <c r="X371" s="5">
        <f>W371*E371</f>
        <v>20687.191786799998</v>
      </c>
      <c r="Y371" s="7">
        <f>X371/S371*100</f>
        <v>109.99999999999999</v>
      </c>
      <c r="Z371" s="7">
        <f>U371/P371*100</f>
        <v>110.00000000000001</v>
      </c>
    </row>
    <row r="372" spans="1:26" s="1" customFormat="1" ht="16.5" customHeight="1">
      <c r="A372" s="6">
        <v>2</v>
      </c>
      <c r="B372" s="4" t="s">
        <v>17</v>
      </c>
      <c r="C372" s="55" t="s">
        <v>52</v>
      </c>
      <c r="D372" s="5" t="s">
        <v>12</v>
      </c>
      <c r="E372" s="20">
        <v>52</v>
      </c>
      <c r="F372" s="5">
        <v>6012.86</v>
      </c>
      <c r="G372" s="22">
        <v>17.7</v>
      </c>
      <c r="H372" s="7">
        <f>F372*G372/1000</f>
        <v>106.42762199999999</v>
      </c>
      <c r="I372" s="5">
        <f t="shared" ref="I372:I377" si="177">H372*E372</f>
        <v>5534.236343999999</v>
      </c>
      <c r="J372" s="7">
        <v>6265.4</v>
      </c>
      <c r="K372" s="22">
        <v>17.7</v>
      </c>
      <c r="L372" s="7">
        <f>J372*K372/1000</f>
        <v>110.89757999999999</v>
      </c>
      <c r="M372" s="5">
        <f t="shared" ref="M372:M377" si="178">L372*E372</f>
        <v>5766.6741599999996</v>
      </c>
      <c r="N372" s="7">
        <f t="shared" si="176"/>
        <v>104.1999980042775</v>
      </c>
      <c r="O372" s="51">
        <f t="shared" ref="O372:O377" si="179">J372/F372*100</f>
        <v>104.1999980042775</v>
      </c>
      <c r="P372" s="44">
        <v>6.73</v>
      </c>
      <c r="Q372" s="22">
        <v>17.7</v>
      </c>
      <c r="R372" s="7">
        <f t="shared" ref="R372:R377" si="180">P372*Q372</f>
        <v>119.12100000000001</v>
      </c>
      <c r="S372" s="5">
        <f t="shared" ref="S372:S377" si="181">R372*E372</f>
        <v>6194.2920000000004</v>
      </c>
      <c r="T372" s="7">
        <f t="shared" ref="T372:T378" si="182">S372/M372*100</f>
        <v>107.41532863025508</v>
      </c>
      <c r="U372" s="44">
        <v>6.73</v>
      </c>
      <c r="V372" s="22">
        <v>17.7</v>
      </c>
      <c r="W372" s="7">
        <f>U372*V372</f>
        <v>119.12100000000001</v>
      </c>
      <c r="X372" s="5">
        <f>W372*E372</f>
        <v>6194.2920000000004</v>
      </c>
      <c r="Y372" s="7">
        <f>X372/S372*100</f>
        <v>100</v>
      </c>
      <c r="Z372" s="7">
        <f>U372/P372*100</f>
        <v>100</v>
      </c>
    </row>
    <row r="373" spans="1:26" s="1" customFormat="1" ht="16.5" customHeight="1">
      <c r="A373" s="6">
        <v>3</v>
      </c>
      <c r="B373" s="4" t="s">
        <v>21</v>
      </c>
      <c r="C373" s="55" t="s">
        <v>43</v>
      </c>
      <c r="D373" s="5" t="s">
        <v>12</v>
      </c>
      <c r="E373" s="20">
        <v>52</v>
      </c>
      <c r="F373" s="5">
        <v>15.63</v>
      </c>
      <c r="G373" s="22">
        <v>2</v>
      </c>
      <c r="H373" s="7">
        <f>F373*G373</f>
        <v>31.26</v>
      </c>
      <c r="I373" s="5">
        <f t="shared" si="177"/>
        <v>1625.52</v>
      </c>
      <c r="J373" s="5">
        <v>16.43</v>
      </c>
      <c r="K373" s="22">
        <v>2</v>
      </c>
      <c r="L373" s="7">
        <f>J373*K373</f>
        <v>32.86</v>
      </c>
      <c r="M373" s="5">
        <f t="shared" si="178"/>
        <v>1708.72</v>
      </c>
      <c r="N373" s="7">
        <f t="shared" si="176"/>
        <v>105.1183621241203</v>
      </c>
      <c r="O373" s="51">
        <f t="shared" si="179"/>
        <v>105.11836212412027</v>
      </c>
      <c r="P373" s="43">
        <v>18.29</v>
      </c>
      <c r="Q373" s="22">
        <v>2</v>
      </c>
      <c r="R373" s="7">
        <f t="shared" si="180"/>
        <v>36.58</v>
      </c>
      <c r="S373" s="5">
        <f t="shared" si="181"/>
        <v>1902.1599999999999</v>
      </c>
      <c r="T373" s="7">
        <f t="shared" si="182"/>
        <v>111.32075471698113</v>
      </c>
      <c r="U373" s="10">
        <v>20.37</v>
      </c>
      <c r="V373" s="22">
        <v>2</v>
      </c>
      <c r="W373" s="7">
        <f>U373*V373</f>
        <v>40.74</v>
      </c>
      <c r="X373" s="5">
        <f>W373*E373</f>
        <v>2118.48</v>
      </c>
      <c r="Y373" s="7">
        <f>X373/S373*100</f>
        <v>111.37233460907601</v>
      </c>
      <c r="Z373" s="7">
        <f>U373/P373*100</f>
        <v>111.37233460907601</v>
      </c>
    </row>
    <row r="374" spans="1:26" s="1" customFormat="1" ht="16.5" customHeight="1">
      <c r="A374" s="6">
        <v>4</v>
      </c>
      <c r="B374" s="4" t="s">
        <v>16</v>
      </c>
      <c r="C374" s="55" t="s">
        <v>43</v>
      </c>
      <c r="D374" s="5" t="s">
        <v>12</v>
      </c>
      <c r="E374" s="20">
        <v>52</v>
      </c>
      <c r="F374" s="5">
        <v>12.39</v>
      </c>
      <c r="G374" s="22">
        <v>2</v>
      </c>
      <c r="H374" s="7">
        <f>F374*G374</f>
        <v>24.78</v>
      </c>
      <c r="I374" s="5">
        <f t="shared" si="177"/>
        <v>1288.56</v>
      </c>
      <c r="J374" s="5">
        <v>13.03</v>
      </c>
      <c r="K374" s="22">
        <v>2</v>
      </c>
      <c r="L374" s="7">
        <f>J374*K374</f>
        <v>26.06</v>
      </c>
      <c r="M374" s="5">
        <f t="shared" si="178"/>
        <v>1355.12</v>
      </c>
      <c r="N374" s="7">
        <f t="shared" si="176"/>
        <v>105.16545601291362</v>
      </c>
      <c r="O374" s="51">
        <f t="shared" si="179"/>
        <v>105.16545601291362</v>
      </c>
      <c r="P374" s="43">
        <v>14.5</v>
      </c>
      <c r="Q374" s="22">
        <v>2</v>
      </c>
      <c r="R374" s="7">
        <f t="shared" si="180"/>
        <v>29</v>
      </c>
      <c r="S374" s="5">
        <f t="shared" si="181"/>
        <v>1508</v>
      </c>
      <c r="T374" s="7">
        <f t="shared" si="182"/>
        <v>111.28165771297007</v>
      </c>
      <c r="U374" s="10">
        <f>P374*1.114</f>
        <v>16.153000000000002</v>
      </c>
      <c r="V374" s="22">
        <v>2</v>
      </c>
      <c r="W374" s="7">
        <f>U374*V374</f>
        <v>32.306000000000004</v>
      </c>
      <c r="X374" s="5">
        <f>W374*E374</f>
        <v>1679.9120000000003</v>
      </c>
      <c r="Y374" s="7">
        <f>X374/S374*100</f>
        <v>111.4</v>
      </c>
      <c r="Z374" s="7">
        <f>U374/P374*100</f>
        <v>111.4</v>
      </c>
    </row>
    <row r="375" spans="1:26" s="1" customFormat="1" ht="16.5" customHeight="1">
      <c r="A375" s="6">
        <v>5</v>
      </c>
      <c r="B375" s="4" t="s">
        <v>18</v>
      </c>
      <c r="C375" s="55" t="s">
        <v>45</v>
      </c>
      <c r="D375" s="5" t="s">
        <v>12</v>
      </c>
      <c r="E375" s="20">
        <v>52</v>
      </c>
      <c r="F375" s="5">
        <v>2.9</v>
      </c>
      <c r="G375" s="22">
        <v>55</v>
      </c>
      <c r="H375" s="7">
        <f>F375*G375</f>
        <v>159.5</v>
      </c>
      <c r="I375" s="5">
        <f t="shared" si="177"/>
        <v>8294</v>
      </c>
      <c r="J375" s="5">
        <v>3.02</v>
      </c>
      <c r="K375" s="22">
        <v>55</v>
      </c>
      <c r="L375" s="7">
        <f>J375*K375</f>
        <v>166.1</v>
      </c>
      <c r="M375" s="5">
        <f t="shared" si="178"/>
        <v>8637.1999999999989</v>
      </c>
      <c r="N375" s="7">
        <f t="shared" si="176"/>
        <v>104.13793103448275</v>
      </c>
      <c r="O375" s="51">
        <f t="shared" si="179"/>
        <v>104.13793103448276</v>
      </c>
      <c r="P375" s="43">
        <v>3.24</v>
      </c>
      <c r="Q375" s="22">
        <v>55</v>
      </c>
      <c r="R375" s="7">
        <f t="shared" si="180"/>
        <v>178.20000000000002</v>
      </c>
      <c r="S375" s="5">
        <f t="shared" si="181"/>
        <v>9266.4000000000015</v>
      </c>
      <c r="T375" s="7">
        <f t="shared" si="182"/>
        <v>107.28476821192056</v>
      </c>
      <c r="U375" s="43">
        <v>3.28</v>
      </c>
      <c r="V375" s="22">
        <v>55</v>
      </c>
      <c r="W375" s="7">
        <f>U375*V375</f>
        <v>180.39999999999998</v>
      </c>
      <c r="X375" s="5">
        <f>W375*E375</f>
        <v>9380.7999999999993</v>
      </c>
      <c r="Y375" s="7">
        <f>X375/S375*100</f>
        <v>101.23456790123456</v>
      </c>
      <c r="Z375" s="7">
        <f>U375/P375*100</f>
        <v>101.23456790123456</v>
      </c>
    </row>
    <row r="376" spans="1:26" s="1" customFormat="1" ht="16.5" customHeight="1">
      <c r="A376" s="6">
        <v>6</v>
      </c>
      <c r="B376" s="4" t="s">
        <v>36</v>
      </c>
      <c r="C376" s="55" t="s">
        <v>43</v>
      </c>
      <c r="D376" s="5" t="s">
        <v>10</v>
      </c>
      <c r="E376" s="19">
        <v>379.1</v>
      </c>
      <c r="F376" s="5">
        <v>15.63</v>
      </c>
      <c r="G376" s="23">
        <v>1.6E-2</v>
      </c>
      <c r="H376" s="7">
        <f>F376*G376</f>
        <v>0.25008000000000002</v>
      </c>
      <c r="I376" s="5">
        <f t="shared" si="177"/>
        <v>94.805328000000017</v>
      </c>
      <c r="J376" s="5">
        <v>16.43</v>
      </c>
      <c r="K376" s="23">
        <v>1.6E-2</v>
      </c>
      <c r="L376" s="7">
        <f>J376*K376</f>
        <v>0.26288</v>
      </c>
      <c r="M376" s="5">
        <f t="shared" si="178"/>
        <v>99.657808000000003</v>
      </c>
      <c r="N376" s="7">
        <f t="shared" si="176"/>
        <v>105.11836212412027</v>
      </c>
      <c r="O376" s="51">
        <f t="shared" si="179"/>
        <v>105.11836212412027</v>
      </c>
      <c r="P376" s="43"/>
      <c r="Q376" s="23">
        <v>1.6E-2</v>
      </c>
      <c r="R376" s="7">
        <f t="shared" si="180"/>
        <v>0</v>
      </c>
      <c r="S376" s="5">
        <f t="shared" si="181"/>
        <v>0</v>
      </c>
      <c r="T376" s="7">
        <f t="shared" si="182"/>
        <v>0</v>
      </c>
      <c r="U376" s="43"/>
      <c r="V376" s="22"/>
      <c r="W376" s="7"/>
      <c r="X376" s="5"/>
      <c r="Y376" s="7"/>
      <c r="Z376" s="7"/>
    </row>
    <row r="377" spans="1:26" s="1" customFormat="1" ht="16.5" customHeight="1">
      <c r="A377" s="6">
        <v>7</v>
      </c>
      <c r="B377" s="4" t="s">
        <v>37</v>
      </c>
      <c r="C377" s="55" t="s">
        <v>45</v>
      </c>
      <c r="D377" s="5" t="s">
        <v>10</v>
      </c>
      <c r="E377" s="19">
        <v>379.1</v>
      </c>
      <c r="F377" s="5">
        <v>2.9</v>
      </c>
      <c r="G377" s="22">
        <v>2</v>
      </c>
      <c r="H377" s="7">
        <f>F377*G377</f>
        <v>5.8</v>
      </c>
      <c r="I377" s="5">
        <f t="shared" si="177"/>
        <v>2198.7800000000002</v>
      </c>
      <c r="J377" s="5">
        <v>3.02</v>
      </c>
      <c r="K377" s="22">
        <v>2</v>
      </c>
      <c r="L377" s="7">
        <f>J377*K377</f>
        <v>6.04</v>
      </c>
      <c r="M377" s="5">
        <f t="shared" si="178"/>
        <v>2289.7640000000001</v>
      </c>
      <c r="N377" s="7">
        <f t="shared" si="176"/>
        <v>104.13793103448275</v>
      </c>
      <c r="O377" s="51">
        <f t="shared" si="179"/>
        <v>104.13793103448276</v>
      </c>
      <c r="P377" s="43"/>
      <c r="Q377" s="22">
        <v>2</v>
      </c>
      <c r="R377" s="7">
        <f t="shared" si="180"/>
        <v>0</v>
      </c>
      <c r="S377" s="5">
        <f t="shared" si="181"/>
        <v>0</v>
      </c>
      <c r="T377" s="7">
        <f t="shared" si="182"/>
        <v>0</v>
      </c>
      <c r="U377" s="43"/>
      <c r="V377" s="22"/>
      <c r="W377" s="7"/>
      <c r="X377" s="5"/>
      <c r="Y377" s="7"/>
      <c r="Z377" s="7"/>
    </row>
    <row r="378" spans="1:26" s="1" customFormat="1" ht="16.5" customHeight="1">
      <c r="A378" s="6">
        <v>8</v>
      </c>
      <c r="B378" s="4" t="s">
        <v>19</v>
      </c>
      <c r="C378" s="4"/>
      <c r="D378" s="8" t="s">
        <v>13</v>
      </c>
      <c r="E378" s="86" t="s">
        <v>13</v>
      </c>
      <c r="F378" s="8" t="s">
        <v>13</v>
      </c>
      <c r="G378" s="24" t="s">
        <v>13</v>
      </c>
      <c r="H378" s="8" t="s">
        <v>13</v>
      </c>
      <c r="I378" s="10">
        <f>SUM(I371:I377)</f>
        <v>35421.1916776</v>
      </c>
      <c r="J378" s="8" t="s">
        <v>13</v>
      </c>
      <c r="K378" s="24" t="s">
        <v>13</v>
      </c>
      <c r="L378" s="8" t="s">
        <v>13</v>
      </c>
      <c r="M378" s="10">
        <f>SUM(M371:M377)</f>
        <v>37110.790102400002</v>
      </c>
      <c r="N378" s="39">
        <f t="shared" si="176"/>
        <v>104.77002140463978</v>
      </c>
      <c r="O378" s="8" t="s">
        <v>13</v>
      </c>
      <c r="P378" s="45" t="s">
        <v>13</v>
      </c>
      <c r="Q378" s="24" t="s">
        <v>13</v>
      </c>
      <c r="R378" s="8" t="s">
        <v>13</v>
      </c>
      <c r="S378" s="10">
        <f>SUM(S371:S377)</f>
        <v>37677.389988000003</v>
      </c>
      <c r="T378" s="39">
        <f t="shared" si="182"/>
        <v>101.52677936534518</v>
      </c>
      <c r="U378" s="45" t="s">
        <v>13</v>
      </c>
      <c r="V378" s="24" t="s">
        <v>13</v>
      </c>
      <c r="W378" s="8" t="s">
        <v>13</v>
      </c>
      <c r="X378" s="10">
        <f>SUM(X371:X377)</f>
        <v>40060.675786799999</v>
      </c>
      <c r="Y378" s="39">
        <f>X378/S378*100</f>
        <v>106.32550662229802</v>
      </c>
      <c r="Z378" s="7" t="s">
        <v>13</v>
      </c>
    </row>
    <row r="379" spans="1:26" s="118" customFormat="1" ht="15.75" customHeight="1">
      <c r="A379" s="219" t="s">
        <v>32</v>
      </c>
      <c r="B379" s="219"/>
      <c r="C379" s="219"/>
      <c r="D379" s="219"/>
      <c r="E379" s="219"/>
      <c r="F379" s="219"/>
      <c r="G379" s="219"/>
      <c r="H379" s="219"/>
      <c r="I379" s="219"/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9"/>
      <c r="Y379" s="219"/>
      <c r="Z379" s="119"/>
    </row>
    <row r="380" spans="1:26" s="118" customFormat="1" ht="14.25" customHeight="1">
      <c r="A380" s="219" t="s">
        <v>27</v>
      </c>
      <c r="B380" s="219"/>
      <c r="C380" s="219"/>
      <c r="D380" s="219"/>
      <c r="E380" s="219"/>
      <c r="F380" s="219"/>
      <c r="G380" s="219"/>
      <c r="H380" s="219"/>
      <c r="I380" s="219"/>
      <c r="J380" s="219"/>
      <c r="K380" s="219"/>
      <c r="L380" s="219"/>
      <c r="M380" s="219"/>
      <c r="N380" s="219"/>
      <c r="O380" s="219"/>
      <c r="P380" s="219"/>
      <c r="Q380" s="219"/>
      <c r="R380" s="219"/>
      <c r="S380" s="219"/>
      <c r="T380" s="219"/>
      <c r="U380" s="219"/>
      <c r="V380" s="219"/>
      <c r="W380" s="219"/>
      <c r="X380" s="219"/>
      <c r="Y380" s="219"/>
      <c r="Z380" s="119"/>
    </row>
    <row r="381" spans="1:26" ht="18.75">
      <c r="A381" s="66" t="s">
        <v>94</v>
      </c>
      <c r="B381" s="67"/>
      <c r="C381" s="67"/>
      <c r="D381" s="67"/>
      <c r="E381" s="87"/>
      <c r="F381" s="67"/>
      <c r="G381" s="67"/>
      <c r="H381" s="68"/>
      <c r="I381" s="67"/>
      <c r="J381" s="67"/>
      <c r="K381" s="67"/>
      <c r="L381" s="68"/>
      <c r="M381" s="67"/>
      <c r="N381" s="67"/>
      <c r="O381" s="67"/>
      <c r="P381"/>
      <c r="Q381"/>
      <c r="R381" s="69"/>
      <c r="S381" s="70"/>
      <c r="T381"/>
      <c r="Y381" s="153"/>
    </row>
    <row r="382" spans="1:26" s="1" customFormat="1" ht="18.75" customHeight="1">
      <c r="A382" s="184" t="s">
        <v>0</v>
      </c>
      <c r="B382" s="181" t="s">
        <v>1</v>
      </c>
      <c r="C382" s="181" t="s">
        <v>40</v>
      </c>
      <c r="D382" s="209" t="s">
        <v>2</v>
      </c>
      <c r="E382" s="212" t="s">
        <v>3</v>
      </c>
      <c r="F382" s="189" t="s">
        <v>14</v>
      </c>
      <c r="G382" s="190"/>
      <c r="H382" s="190"/>
      <c r="I382" s="191"/>
      <c r="J382" s="199" t="s">
        <v>4</v>
      </c>
      <c r="K382" s="200"/>
      <c r="L382" s="200"/>
      <c r="M382" s="201"/>
      <c r="N382" s="196" t="s">
        <v>8</v>
      </c>
      <c r="O382" s="181" t="s">
        <v>29</v>
      </c>
      <c r="P382" s="199" t="s">
        <v>61</v>
      </c>
      <c r="Q382" s="200"/>
      <c r="R382" s="200"/>
      <c r="S382" s="201"/>
      <c r="T382" s="196" t="s">
        <v>63</v>
      </c>
      <c r="U382" s="199" t="s">
        <v>65</v>
      </c>
      <c r="V382" s="200"/>
      <c r="W382" s="200"/>
      <c r="X382" s="201"/>
      <c r="Y382" s="196" t="s">
        <v>68</v>
      </c>
      <c r="Z382" s="196" t="s">
        <v>69</v>
      </c>
    </row>
    <row r="383" spans="1:26" s="1" customFormat="1" ht="18.75" customHeight="1">
      <c r="A383" s="185"/>
      <c r="B383" s="187"/>
      <c r="C383" s="182"/>
      <c r="D383" s="210"/>
      <c r="E383" s="213"/>
      <c r="F383" s="192" t="s">
        <v>34</v>
      </c>
      <c r="G383" s="193"/>
      <c r="H383" s="193"/>
      <c r="I383" s="194"/>
      <c r="J383" s="202" t="s">
        <v>15</v>
      </c>
      <c r="K383" s="203"/>
      <c r="L383" s="203"/>
      <c r="M383" s="204"/>
      <c r="N383" s="197"/>
      <c r="O383" s="215"/>
      <c r="P383" s="202" t="s">
        <v>62</v>
      </c>
      <c r="Q383" s="203"/>
      <c r="R383" s="203"/>
      <c r="S383" s="204"/>
      <c r="T383" s="197"/>
      <c r="U383" s="202" t="s">
        <v>66</v>
      </c>
      <c r="V383" s="203"/>
      <c r="W383" s="203"/>
      <c r="X383" s="204"/>
      <c r="Y383" s="197"/>
      <c r="Z383" s="197"/>
    </row>
    <row r="384" spans="1:26" s="1" customFormat="1" ht="30" customHeight="1">
      <c r="A384" s="186"/>
      <c r="B384" s="188"/>
      <c r="C384" s="183"/>
      <c r="D384" s="211"/>
      <c r="E384" s="214"/>
      <c r="F384" s="3" t="s">
        <v>5</v>
      </c>
      <c r="G384" s="21" t="s">
        <v>41</v>
      </c>
      <c r="H384" s="26" t="s">
        <v>6</v>
      </c>
      <c r="I384" s="3" t="s">
        <v>7</v>
      </c>
      <c r="J384" s="3" t="s">
        <v>5</v>
      </c>
      <c r="K384" s="3" t="s">
        <v>41</v>
      </c>
      <c r="L384" s="28" t="s">
        <v>6</v>
      </c>
      <c r="M384" s="3" t="s">
        <v>7</v>
      </c>
      <c r="N384" s="198"/>
      <c r="O384" s="216"/>
      <c r="P384" s="16" t="s">
        <v>5</v>
      </c>
      <c r="Q384" s="3" t="s">
        <v>41</v>
      </c>
      <c r="R384" s="28" t="s">
        <v>6</v>
      </c>
      <c r="S384" s="16" t="s">
        <v>7</v>
      </c>
      <c r="T384" s="198"/>
      <c r="U384" s="16" t="s">
        <v>5</v>
      </c>
      <c r="V384" s="3" t="s">
        <v>41</v>
      </c>
      <c r="W384" s="28" t="s">
        <v>6</v>
      </c>
      <c r="X384" s="16" t="s">
        <v>7</v>
      </c>
      <c r="Y384" s="198"/>
      <c r="Z384" s="198"/>
    </row>
    <row r="385" spans="1:26" s="1" customFormat="1" ht="27.75" customHeight="1">
      <c r="A385" s="6">
        <v>1</v>
      </c>
      <c r="B385" s="4" t="s">
        <v>9</v>
      </c>
      <c r="C385" s="180" t="s">
        <v>78</v>
      </c>
      <c r="D385" s="5" t="s">
        <v>10</v>
      </c>
      <c r="E385" s="19">
        <v>1451.31</v>
      </c>
      <c r="F385" s="5">
        <v>1430.47</v>
      </c>
      <c r="G385" s="30">
        <v>2.1600000000000001E-2</v>
      </c>
      <c r="H385" s="7">
        <f>F385*G385</f>
        <v>30.898152000000003</v>
      </c>
      <c r="I385" s="5">
        <f>H385*E385</f>
        <v>44842.796979120001</v>
      </c>
      <c r="J385" s="91">
        <v>1506.28</v>
      </c>
      <c r="K385" s="30">
        <v>2.1600000000000001E-2</v>
      </c>
      <c r="L385" s="7">
        <f>J385*K385</f>
        <v>32.535648000000002</v>
      </c>
      <c r="M385" s="5">
        <f>L385*E385</f>
        <v>47219.311298879999</v>
      </c>
      <c r="N385" s="7">
        <f t="shared" ref="N385:N392" si="183">M385/I385*100</f>
        <v>105.29965675617103</v>
      </c>
      <c r="O385" s="51">
        <f>J385/F385*100</f>
        <v>105.29965675617103</v>
      </c>
      <c r="P385" s="15">
        <v>1641.85</v>
      </c>
      <c r="Q385" s="30">
        <v>2.1600000000000001E-2</v>
      </c>
      <c r="R385" s="7">
        <f>P385*Q385</f>
        <v>35.46396</v>
      </c>
      <c r="S385" s="5">
        <f>R385*E385</f>
        <v>51469.199787599995</v>
      </c>
      <c r="T385" s="7">
        <f>S385/M385*100</f>
        <v>109.00031866585229</v>
      </c>
      <c r="U385" s="34">
        <f>P385*1.1</f>
        <v>1806.0350000000001</v>
      </c>
      <c r="V385" s="30">
        <v>2.1600000000000001E-2</v>
      </c>
      <c r="W385" s="7">
        <f>U385*V385</f>
        <v>39.010356000000002</v>
      </c>
      <c r="X385" s="5">
        <f>W385*E385</f>
        <v>56616.119766360003</v>
      </c>
      <c r="Y385" s="7">
        <f>X385/S385*100</f>
        <v>110.00000000000001</v>
      </c>
      <c r="Z385" s="7">
        <f>U385/P385*100</f>
        <v>110.00000000000001</v>
      </c>
    </row>
    <row r="386" spans="1:26" s="1" customFormat="1" ht="18" customHeight="1">
      <c r="A386" s="6">
        <v>2</v>
      </c>
      <c r="B386" s="4" t="s">
        <v>17</v>
      </c>
      <c r="C386" s="55" t="s">
        <v>52</v>
      </c>
      <c r="D386" s="5" t="s">
        <v>12</v>
      </c>
      <c r="E386" s="20">
        <v>124</v>
      </c>
      <c r="F386" s="5">
        <v>6012.86</v>
      </c>
      <c r="G386" s="22">
        <v>17.7</v>
      </c>
      <c r="H386" s="7">
        <f>F386*G386/1000</f>
        <v>106.42762199999999</v>
      </c>
      <c r="I386" s="5">
        <f t="shared" ref="I386:I391" si="184">H386*E386</f>
        <v>13197.025127999997</v>
      </c>
      <c r="J386" s="7">
        <v>6265.4</v>
      </c>
      <c r="K386" s="22">
        <v>17.7</v>
      </c>
      <c r="L386" s="7">
        <f>J386*K386/1000</f>
        <v>110.89757999999999</v>
      </c>
      <c r="M386" s="5">
        <f t="shared" ref="M386:M391" si="185">L386*E386</f>
        <v>13751.299919999999</v>
      </c>
      <c r="N386" s="7">
        <f t="shared" si="183"/>
        <v>104.1999980042775</v>
      </c>
      <c r="O386" s="51">
        <f t="shared" ref="O386:O391" si="186">J386/F386*100</f>
        <v>104.1999980042775</v>
      </c>
      <c r="P386" s="44">
        <v>6.73</v>
      </c>
      <c r="Q386" s="22">
        <v>17.7</v>
      </c>
      <c r="R386" s="7">
        <f t="shared" ref="R386:R391" si="187">P386*Q386</f>
        <v>119.12100000000001</v>
      </c>
      <c r="S386" s="5">
        <f t="shared" ref="S386:S391" si="188">R386*E386</f>
        <v>14771.004000000001</v>
      </c>
      <c r="T386" s="7">
        <f t="shared" ref="T386:T392" si="189">S386/M386*100</f>
        <v>107.41532863025508</v>
      </c>
      <c r="U386" s="44">
        <v>6.73</v>
      </c>
      <c r="V386" s="22">
        <v>17.7</v>
      </c>
      <c r="W386" s="7">
        <f>U386*V386</f>
        <v>119.12100000000001</v>
      </c>
      <c r="X386" s="5">
        <f>W386*E386</f>
        <v>14771.004000000001</v>
      </c>
      <c r="Y386" s="7">
        <f>X386/S386*100</f>
        <v>100</v>
      </c>
      <c r="Z386" s="7">
        <f>U386/P386*100</f>
        <v>100</v>
      </c>
    </row>
    <row r="387" spans="1:26" s="1" customFormat="1" ht="18" customHeight="1">
      <c r="A387" s="6">
        <v>3</v>
      </c>
      <c r="B387" s="4" t="s">
        <v>21</v>
      </c>
      <c r="C387" s="55" t="s">
        <v>43</v>
      </c>
      <c r="D387" s="5" t="s">
        <v>12</v>
      </c>
      <c r="E387" s="20">
        <v>124</v>
      </c>
      <c r="F387" s="5">
        <v>15.63</v>
      </c>
      <c r="G387" s="22">
        <v>2</v>
      </c>
      <c r="H387" s="7">
        <f>F387*G387</f>
        <v>31.26</v>
      </c>
      <c r="I387" s="5">
        <f t="shared" si="184"/>
        <v>3876.2400000000002</v>
      </c>
      <c r="J387" s="5">
        <v>16.43</v>
      </c>
      <c r="K387" s="22">
        <v>2</v>
      </c>
      <c r="L387" s="7">
        <f>J387*K387</f>
        <v>32.86</v>
      </c>
      <c r="M387" s="5">
        <f t="shared" si="185"/>
        <v>4074.64</v>
      </c>
      <c r="N387" s="7">
        <f t="shared" si="183"/>
        <v>105.11836212412027</v>
      </c>
      <c r="O387" s="51">
        <f t="shared" si="186"/>
        <v>105.11836212412027</v>
      </c>
      <c r="P387" s="43">
        <v>18.29</v>
      </c>
      <c r="Q387" s="22">
        <v>2</v>
      </c>
      <c r="R387" s="7">
        <f t="shared" si="187"/>
        <v>36.58</v>
      </c>
      <c r="S387" s="5">
        <f t="shared" si="188"/>
        <v>4535.92</v>
      </c>
      <c r="T387" s="7">
        <f t="shared" si="189"/>
        <v>111.32075471698113</v>
      </c>
      <c r="U387" s="10">
        <v>20.37</v>
      </c>
      <c r="V387" s="22">
        <v>2</v>
      </c>
      <c r="W387" s="7">
        <f>U387*V387</f>
        <v>40.74</v>
      </c>
      <c r="X387" s="5">
        <f>W387*E387</f>
        <v>5051.76</v>
      </c>
      <c r="Y387" s="7">
        <f>X387/S387*100</f>
        <v>111.37233460907601</v>
      </c>
      <c r="Z387" s="7">
        <f>U387/P387*100</f>
        <v>111.37233460907601</v>
      </c>
    </row>
    <row r="388" spans="1:26" s="1" customFormat="1" ht="18" customHeight="1">
      <c r="A388" s="6">
        <v>4</v>
      </c>
      <c r="B388" s="4" t="s">
        <v>16</v>
      </c>
      <c r="C388" s="55" t="s">
        <v>43</v>
      </c>
      <c r="D388" s="5" t="s">
        <v>12</v>
      </c>
      <c r="E388" s="20">
        <v>124</v>
      </c>
      <c r="F388" s="5">
        <v>12.39</v>
      </c>
      <c r="G388" s="22">
        <v>2</v>
      </c>
      <c r="H388" s="7">
        <f>F388*G388</f>
        <v>24.78</v>
      </c>
      <c r="I388" s="5">
        <f t="shared" si="184"/>
        <v>3072.7200000000003</v>
      </c>
      <c r="J388" s="5">
        <v>13.03</v>
      </c>
      <c r="K388" s="22">
        <v>2</v>
      </c>
      <c r="L388" s="7">
        <f>J388*K388</f>
        <v>26.06</v>
      </c>
      <c r="M388" s="5">
        <f t="shared" si="185"/>
        <v>3231.44</v>
      </c>
      <c r="N388" s="7">
        <f t="shared" si="183"/>
        <v>105.16545601291362</v>
      </c>
      <c r="O388" s="51">
        <f t="shared" si="186"/>
        <v>105.16545601291362</v>
      </c>
      <c r="P388" s="43">
        <v>14.5</v>
      </c>
      <c r="Q388" s="22">
        <v>2</v>
      </c>
      <c r="R388" s="7">
        <f t="shared" si="187"/>
        <v>29</v>
      </c>
      <c r="S388" s="5">
        <f t="shared" si="188"/>
        <v>3596</v>
      </c>
      <c r="T388" s="7">
        <f t="shared" si="189"/>
        <v>111.28165771297007</v>
      </c>
      <c r="U388" s="10">
        <f>P388*1.114</f>
        <v>16.153000000000002</v>
      </c>
      <c r="V388" s="22">
        <v>2</v>
      </c>
      <c r="W388" s="7">
        <f>U388*V388</f>
        <v>32.306000000000004</v>
      </c>
      <c r="X388" s="5">
        <f>W388*E388</f>
        <v>4005.9440000000004</v>
      </c>
      <c r="Y388" s="7">
        <f>X388/S388*100</f>
        <v>111.4</v>
      </c>
      <c r="Z388" s="7">
        <f>U388/P388*100</f>
        <v>111.4</v>
      </c>
    </row>
    <row r="389" spans="1:26" s="1" customFormat="1" ht="18" customHeight="1">
      <c r="A389" s="6">
        <v>5</v>
      </c>
      <c r="B389" s="4" t="s">
        <v>18</v>
      </c>
      <c r="C389" s="55" t="s">
        <v>45</v>
      </c>
      <c r="D389" s="5" t="s">
        <v>12</v>
      </c>
      <c r="E389" s="20">
        <v>124</v>
      </c>
      <c r="F389" s="5">
        <v>2.9</v>
      </c>
      <c r="G389" s="22">
        <v>55</v>
      </c>
      <c r="H389" s="7">
        <f>F389*G389</f>
        <v>159.5</v>
      </c>
      <c r="I389" s="5">
        <f t="shared" si="184"/>
        <v>19778</v>
      </c>
      <c r="J389" s="5">
        <v>3.02</v>
      </c>
      <c r="K389" s="22">
        <v>55</v>
      </c>
      <c r="L389" s="7">
        <f>J389*K389</f>
        <v>166.1</v>
      </c>
      <c r="M389" s="5">
        <f t="shared" si="185"/>
        <v>20596.399999999998</v>
      </c>
      <c r="N389" s="7">
        <f t="shared" si="183"/>
        <v>104.13793103448275</v>
      </c>
      <c r="O389" s="51">
        <f t="shared" si="186"/>
        <v>104.13793103448276</v>
      </c>
      <c r="P389" s="43">
        <v>3.24</v>
      </c>
      <c r="Q389" s="22">
        <v>55</v>
      </c>
      <c r="R389" s="7">
        <f t="shared" si="187"/>
        <v>178.20000000000002</v>
      </c>
      <c r="S389" s="5">
        <f t="shared" si="188"/>
        <v>22096.800000000003</v>
      </c>
      <c r="T389" s="7">
        <f t="shared" si="189"/>
        <v>107.28476821192055</v>
      </c>
      <c r="U389" s="43">
        <v>3.28</v>
      </c>
      <c r="V389" s="22">
        <v>55</v>
      </c>
      <c r="W389" s="7">
        <f>U389*V389</f>
        <v>180.39999999999998</v>
      </c>
      <c r="X389" s="5">
        <f>W389*E389</f>
        <v>22369.599999999999</v>
      </c>
      <c r="Y389" s="7">
        <f>X389/S389*100</f>
        <v>101.23456790123456</v>
      </c>
      <c r="Z389" s="7">
        <f>U389/P389*100</f>
        <v>101.23456790123456</v>
      </c>
    </row>
    <row r="390" spans="1:26" s="1" customFormat="1" ht="18" customHeight="1">
      <c r="A390" s="6">
        <v>6</v>
      </c>
      <c r="B390" s="4" t="s">
        <v>36</v>
      </c>
      <c r="C390" s="55" t="s">
        <v>43</v>
      </c>
      <c r="D390" s="5" t="s">
        <v>10</v>
      </c>
      <c r="E390" s="19">
        <v>1343.7</v>
      </c>
      <c r="F390" s="5">
        <v>15.63</v>
      </c>
      <c r="G390" s="23">
        <v>1.6E-2</v>
      </c>
      <c r="H390" s="7">
        <f>F390*G390</f>
        <v>0.25008000000000002</v>
      </c>
      <c r="I390" s="5">
        <f t="shared" si="184"/>
        <v>336.03249600000004</v>
      </c>
      <c r="J390" s="5">
        <v>16.43</v>
      </c>
      <c r="K390" s="23">
        <v>1.6E-2</v>
      </c>
      <c r="L390" s="7">
        <f>J390*K390</f>
        <v>0.26288</v>
      </c>
      <c r="M390" s="5">
        <f t="shared" si="185"/>
        <v>353.23185599999999</v>
      </c>
      <c r="N390" s="7">
        <f t="shared" si="183"/>
        <v>105.11836212412027</v>
      </c>
      <c r="O390" s="51">
        <f t="shared" si="186"/>
        <v>105.11836212412027</v>
      </c>
      <c r="P390" s="43"/>
      <c r="Q390" s="23">
        <v>1.6E-2</v>
      </c>
      <c r="R390" s="7">
        <f t="shared" si="187"/>
        <v>0</v>
      </c>
      <c r="S390" s="5">
        <f t="shared" si="188"/>
        <v>0</v>
      </c>
      <c r="T390" s="7">
        <f t="shared" si="189"/>
        <v>0</v>
      </c>
      <c r="U390" s="43"/>
      <c r="V390" s="22"/>
      <c r="W390" s="7"/>
      <c r="X390" s="5"/>
      <c r="Y390" s="7"/>
      <c r="Z390" s="7"/>
    </row>
    <row r="391" spans="1:26" s="1" customFormat="1" ht="18" customHeight="1">
      <c r="A391" s="6">
        <v>7</v>
      </c>
      <c r="B391" s="4" t="s">
        <v>37</v>
      </c>
      <c r="C391" s="55" t="s">
        <v>45</v>
      </c>
      <c r="D391" s="5" t="s">
        <v>10</v>
      </c>
      <c r="E391" s="19">
        <v>1343.7</v>
      </c>
      <c r="F391" s="5">
        <v>2.9</v>
      </c>
      <c r="G391" s="22">
        <v>2</v>
      </c>
      <c r="H391" s="7">
        <f>F391*G391</f>
        <v>5.8</v>
      </c>
      <c r="I391" s="5">
        <f t="shared" si="184"/>
        <v>7793.46</v>
      </c>
      <c r="J391" s="5">
        <v>3.02</v>
      </c>
      <c r="K391" s="22">
        <v>2</v>
      </c>
      <c r="L391" s="7">
        <f>J391*K391</f>
        <v>6.04</v>
      </c>
      <c r="M391" s="5">
        <f t="shared" si="185"/>
        <v>8115.9480000000003</v>
      </c>
      <c r="N391" s="7">
        <f t="shared" si="183"/>
        <v>104.13793103448276</v>
      </c>
      <c r="O391" s="51">
        <f t="shared" si="186"/>
        <v>104.13793103448276</v>
      </c>
      <c r="P391" s="43"/>
      <c r="Q391" s="22">
        <v>2</v>
      </c>
      <c r="R391" s="7">
        <f t="shared" si="187"/>
        <v>0</v>
      </c>
      <c r="S391" s="5">
        <f t="shared" si="188"/>
        <v>0</v>
      </c>
      <c r="T391" s="7">
        <f t="shared" si="189"/>
        <v>0</v>
      </c>
      <c r="U391" s="43"/>
      <c r="V391" s="22"/>
      <c r="W391" s="7"/>
      <c r="X391" s="5"/>
      <c r="Y391" s="7"/>
      <c r="Z391" s="7"/>
    </row>
    <row r="392" spans="1:26" s="1" customFormat="1" ht="18" customHeight="1">
      <c r="A392" s="6">
        <v>8</v>
      </c>
      <c r="B392" s="4" t="s">
        <v>19</v>
      </c>
      <c r="C392" s="4"/>
      <c r="D392" s="8" t="s">
        <v>13</v>
      </c>
      <c r="E392" s="86" t="s">
        <v>13</v>
      </c>
      <c r="F392" s="8" t="s">
        <v>13</v>
      </c>
      <c r="G392" s="24" t="s">
        <v>13</v>
      </c>
      <c r="H392" s="8" t="s">
        <v>13</v>
      </c>
      <c r="I392" s="10">
        <f>SUM(I385:I391)</f>
        <v>92896.274603120008</v>
      </c>
      <c r="J392" s="8" t="s">
        <v>13</v>
      </c>
      <c r="K392" s="24" t="s">
        <v>13</v>
      </c>
      <c r="L392" s="8" t="s">
        <v>13</v>
      </c>
      <c r="M392" s="10">
        <f>SUM(M385:M391)</f>
        <v>97342.271074879987</v>
      </c>
      <c r="N392" s="39">
        <f t="shared" si="183"/>
        <v>104.78597929869046</v>
      </c>
      <c r="O392" s="8" t="s">
        <v>13</v>
      </c>
      <c r="P392" s="45" t="s">
        <v>13</v>
      </c>
      <c r="Q392" s="24" t="s">
        <v>13</v>
      </c>
      <c r="R392" s="8" t="s">
        <v>13</v>
      </c>
      <c r="S392" s="10">
        <f>SUM(S385:S391)</f>
        <v>96468.923787599997</v>
      </c>
      <c r="T392" s="39">
        <f t="shared" si="189"/>
        <v>99.102807775454323</v>
      </c>
      <c r="U392" s="45" t="s">
        <v>13</v>
      </c>
      <c r="V392" s="24" t="s">
        <v>13</v>
      </c>
      <c r="W392" s="8" t="s">
        <v>13</v>
      </c>
      <c r="X392" s="10">
        <f>SUM(X385:X391)</f>
        <v>102814.42776635999</v>
      </c>
      <c r="Y392" s="39">
        <f>X392/S392*100</f>
        <v>106.57777005238617</v>
      </c>
      <c r="Z392" s="7" t="s">
        <v>13</v>
      </c>
    </row>
    <row r="393" spans="1:26" s="1" customFormat="1" ht="18" customHeight="1">
      <c r="A393" s="57"/>
      <c r="B393" s="58"/>
      <c r="C393" s="58"/>
      <c r="D393" s="59"/>
      <c r="E393" s="162"/>
      <c r="F393" s="59"/>
      <c r="G393" s="167"/>
      <c r="H393" s="59"/>
      <c r="I393" s="61"/>
      <c r="J393" s="59"/>
      <c r="K393" s="167"/>
      <c r="L393" s="59"/>
      <c r="M393" s="61"/>
      <c r="N393" s="64"/>
      <c r="O393" s="59"/>
      <c r="P393" s="59"/>
      <c r="Q393" s="167"/>
      <c r="R393" s="59"/>
      <c r="S393" s="61"/>
      <c r="T393" s="64"/>
      <c r="U393" s="59"/>
      <c r="V393" s="167"/>
      <c r="W393" s="59"/>
      <c r="X393" s="61"/>
      <c r="Y393" s="64"/>
      <c r="Z393" s="62"/>
    </row>
    <row r="394" spans="1:26" s="1" customFormat="1" ht="18" customHeight="1">
      <c r="A394" s="57"/>
      <c r="B394" s="178" t="s">
        <v>107</v>
      </c>
      <c r="C394" s="58"/>
      <c r="D394" s="59"/>
      <c r="E394" s="162"/>
      <c r="F394" s="59"/>
      <c r="G394" s="167"/>
      <c r="H394" s="59"/>
      <c r="I394" s="61"/>
      <c r="J394" s="59"/>
      <c r="K394" s="167"/>
      <c r="L394" s="59"/>
      <c r="M394" s="61"/>
      <c r="N394" s="64"/>
      <c r="O394" s="59"/>
      <c r="P394" s="59"/>
      <c r="Q394" s="167"/>
      <c r="R394" s="59"/>
      <c r="S394" s="61"/>
      <c r="T394" s="64"/>
      <c r="U394" s="59"/>
      <c r="V394" s="167"/>
      <c r="W394" s="59"/>
      <c r="X394" s="61"/>
      <c r="Y394" s="64"/>
      <c r="Z394" s="62"/>
    </row>
    <row r="395" spans="1:26" s="1" customFormat="1" ht="18" customHeight="1">
      <c r="A395" s="57"/>
      <c r="B395" s="58"/>
      <c r="C395" s="58"/>
      <c r="D395" s="59"/>
      <c r="E395" s="162"/>
      <c r="F395" s="59"/>
      <c r="G395" s="167"/>
      <c r="H395" s="59"/>
      <c r="I395" s="61"/>
      <c r="J395" s="59"/>
      <c r="K395" s="167"/>
      <c r="L395" s="59"/>
      <c r="M395" s="61"/>
      <c r="N395" s="64"/>
      <c r="O395" s="59"/>
      <c r="P395" s="59"/>
      <c r="Q395" s="167"/>
      <c r="R395" s="59"/>
      <c r="S395" s="61"/>
      <c r="T395" s="64"/>
      <c r="U395" s="59"/>
      <c r="V395" s="167"/>
      <c r="W395" s="59"/>
      <c r="X395" s="61"/>
      <c r="Y395" s="64"/>
      <c r="Z395" s="62"/>
    </row>
    <row r="396" spans="1:26" s="117" customFormat="1" ht="18.75">
      <c r="A396" s="195" t="s">
        <v>28</v>
      </c>
      <c r="B396" s="195"/>
      <c r="C396" s="195"/>
      <c r="D396" s="195"/>
      <c r="E396" s="195"/>
      <c r="F396" s="195"/>
      <c r="G396" s="195"/>
      <c r="H396" s="195"/>
      <c r="I396" s="195"/>
      <c r="J396" s="195"/>
      <c r="K396" s="195"/>
      <c r="L396" s="195"/>
      <c r="M396" s="195"/>
      <c r="N396" s="195"/>
      <c r="O396" s="195"/>
      <c r="P396" s="195"/>
      <c r="Q396" s="195"/>
      <c r="R396" s="195"/>
      <c r="S396" s="195"/>
      <c r="T396" s="195"/>
      <c r="U396" s="195"/>
      <c r="V396" s="195"/>
      <c r="W396" s="195"/>
      <c r="X396" s="195"/>
      <c r="Y396" s="195"/>
      <c r="Z396" s="119"/>
    </row>
    <row r="397" spans="1:26" s="117" customFormat="1" ht="18.75">
      <c r="A397" s="195" t="s">
        <v>48</v>
      </c>
      <c r="B397" s="195"/>
      <c r="C397" s="195"/>
      <c r="D397" s="195"/>
      <c r="E397" s="195"/>
      <c r="F397" s="195"/>
      <c r="G397" s="195"/>
      <c r="H397" s="195"/>
      <c r="I397" s="195"/>
      <c r="J397" s="195"/>
      <c r="K397" s="195"/>
      <c r="L397" s="195"/>
      <c r="M397" s="195"/>
      <c r="N397" s="195"/>
      <c r="O397" s="195"/>
      <c r="P397" s="195"/>
      <c r="Q397" s="195"/>
      <c r="R397" s="195"/>
      <c r="S397" s="195"/>
      <c r="T397" s="195"/>
      <c r="U397" s="195"/>
      <c r="V397" s="195"/>
      <c r="W397" s="195"/>
      <c r="X397" s="195"/>
      <c r="Y397" s="195"/>
      <c r="Z397" s="119"/>
    </row>
    <row r="398" spans="1:26" ht="18.75">
      <c r="A398" s="66" t="s">
        <v>87</v>
      </c>
      <c r="B398" s="67"/>
      <c r="C398" s="67"/>
      <c r="D398" s="67"/>
      <c r="E398" s="87"/>
      <c r="F398" s="67"/>
      <c r="G398" s="67"/>
      <c r="H398" s="68"/>
      <c r="I398" s="67"/>
      <c r="J398" s="67"/>
      <c r="K398" s="67"/>
      <c r="L398" s="68"/>
      <c r="M398" s="67"/>
      <c r="N398" s="67"/>
      <c r="O398" s="67"/>
      <c r="P398"/>
      <c r="Q398"/>
      <c r="R398" s="69"/>
      <c r="S398" s="70"/>
      <c r="T398"/>
      <c r="Y398" s="153"/>
    </row>
    <row r="399" spans="1:26" ht="15.75" customHeight="1">
      <c r="A399" s="184" t="s">
        <v>0</v>
      </c>
      <c r="B399" s="181" t="s">
        <v>1</v>
      </c>
      <c r="C399" s="181" t="s">
        <v>40</v>
      </c>
      <c r="D399" s="209" t="s">
        <v>2</v>
      </c>
      <c r="E399" s="212" t="s">
        <v>3</v>
      </c>
      <c r="F399" s="189" t="s">
        <v>14</v>
      </c>
      <c r="G399" s="190"/>
      <c r="H399" s="190"/>
      <c r="I399" s="191"/>
      <c r="J399" s="199" t="s">
        <v>4</v>
      </c>
      <c r="K399" s="200"/>
      <c r="L399" s="200"/>
      <c r="M399" s="201"/>
      <c r="N399" s="196" t="s">
        <v>8</v>
      </c>
      <c r="O399" s="181" t="s">
        <v>29</v>
      </c>
      <c r="P399" s="199" t="s">
        <v>61</v>
      </c>
      <c r="Q399" s="200"/>
      <c r="R399" s="200"/>
      <c r="S399" s="201"/>
      <c r="T399" s="196" t="s">
        <v>63</v>
      </c>
      <c r="U399" s="199" t="s">
        <v>65</v>
      </c>
      <c r="V399" s="200"/>
      <c r="W399" s="200"/>
      <c r="X399" s="201"/>
      <c r="Y399" s="196" t="s">
        <v>68</v>
      </c>
      <c r="Z399" s="196" t="s">
        <v>69</v>
      </c>
    </row>
    <row r="400" spans="1:26" ht="15.75" customHeight="1">
      <c r="A400" s="185"/>
      <c r="B400" s="187"/>
      <c r="C400" s="182"/>
      <c r="D400" s="210"/>
      <c r="E400" s="213"/>
      <c r="F400" s="192" t="s">
        <v>34</v>
      </c>
      <c r="G400" s="193"/>
      <c r="H400" s="193"/>
      <c r="I400" s="194"/>
      <c r="J400" s="202" t="s">
        <v>15</v>
      </c>
      <c r="K400" s="203"/>
      <c r="L400" s="203"/>
      <c r="M400" s="204"/>
      <c r="N400" s="197"/>
      <c r="O400" s="215"/>
      <c r="P400" s="202" t="s">
        <v>62</v>
      </c>
      <c r="Q400" s="203"/>
      <c r="R400" s="203"/>
      <c r="S400" s="204"/>
      <c r="T400" s="197"/>
      <c r="U400" s="202" t="s">
        <v>66</v>
      </c>
      <c r="V400" s="203"/>
      <c r="W400" s="203"/>
      <c r="X400" s="204"/>
      <c r="Y400" s="197"/>
      <c r="Z400" s="197"/>
    </row>
    <row r="401" spans="1:27" ht="29.25" customHeight="1">
      <c r="A401" s="186"/>
      <c r="B401" s="188"/>
      <c r="C401" s="183"/>
      <c r="D401" s="211"/>
      <c r="E401" s="214"/>
      <c r="F401" s="3" t="s">
        <v>5</v>
      </c>
      <c r="G401" s="21" t="s">
        <v>41</v>
      </c>
      <c r="H401" s="26" t="s">
        <v>6</v>
      </c>
      <c r="I401" s="3" t="s">
        <v>7</v>
      </c>
      <c r="J401" s="3" t="s">
        <v>5</v>
      </c>
      <c r="K401" s="3" t="s">
        <v>41</v>
      </c>
      <c r="L401" s="26" t="s">
        <v>6</v>
      </c>
      <c r="M401" s="3" t="s">
        <v>7</v>
      </c>
      <c r="N401" s="198"/>
      <c r="O401" s="216"/>
      <c r="P401" s="16" t="s">
        <v>5</v>
      </c>
      <c r="Q401" s="3" t="s">
        <v>41</v>
      </c>
      <c r="R401" s="28" t="s">
        <v>6</v>
      </c>
      <c r="S401" s="16" t="s">
        <v>7</v>
      </c>
      <c r="T401" s="198"/>
      <c r="U401" s="16" t="s">
        <v>5</v>
      </c>
      <c r="V401" s="3" t="s">
        <v>41</v>
      </c>
      <c r="W401" s="28" t="s">
        <v>6</v>
      </c>
      <c r="X401" s="16" t="s">
        <v>7</v>
      </c>
      <c r="Y401" s="198"/>
      <c r="Z401" s="198"/>
    </row>
    <row r="402" spans="1:27" ht="34.5" customHeight="1">
      <c r="A402" s="6">
        <v>1</v>
      </c>
      <c r="B402" s="4" t="s">
        <v>9</v>
      </c>
      <c r="C402" s="55" t="s">
        <v>60</v>
      </c>
      <c r="D402" s="5" t="s">
        <v>10</v>
      </c>
      <c r="E402" s="83">
        <v>267.8</v>
      </c>
      <c r="F402" s="5">
        <v>1283.72</v>
      </c>
      <c r="G402" s="32">
        <v>2.1600000000000001E-2</v>
      </c>
      <c r="H402" s="7">
        <f>F402*G402</f>
        <v>27.728352000000001</v>
      </c>
      <c r="I402" s="5">
        <f>H402*E402</f>
        <v>7425.6526656000005</v>
      </c>
      <c r="J402" s="15">
        <v>1338.2</v>
      </c>
      <c r="K402" s="32">
        <v>2.1600000000000001E-2</v>
      </c>
      <c r="L402" s="7">
        <f>J402*K402</f>
        <v>28.905120000000004</v>
      </c>
      <c r="M402" s="5">
        <f>L402*E402</f>
        <v>7740.7911360000016</v>
      </c>
      <c r="N402" s="7">
        <f t="shared" ref="N402:N407" si="190">M402/I402*100</f>
        <v>104.24391611877981</v>
      </c>
      <c r="O402" s="51">
        <f>J402/F402*100</f>
        <v>104.24391611877979</v>
      </c>
      <c r="P402" s="15">
        <v>1431.87</v>
      </c>
      <c r="Q402" s="32">
        <v>2.1600000000000001E-2</v>
      </c>
      <c r="R402" s="7">
        <f>P402*Q402</f>
        <v>30.928391999999999</v>
      </c>
      <c r="S402" s="5">
        <f>R402*E402</f>
        <v>8282.6233776000008</v>
      </c>
      <c r="T402" s="7">
        <f t="shared" ref="T402:T407" si="191">S402/M402*100</f>
        <v>106.99970109101777</v>
      </c>
      <c r="U402" s="34">
        <f>P402*1.06</f>
        <v>1517.7821999999999</v>
      </c>
      <c r="V402" s="30">
        <v>2.1600000000000001E-2</v>
      </c>
      <c r="W402" s="7">
        <f>U402*V402</f>
        <v>32.784095520000001</v>
      </c>
      <c r="X402" s="5">
        <f>W402*E402</f>
        <v>8779.5807802560012</v>
      </c>
      <c r="Y402" s="7">
        <f>X402/S402*100</f>
        <v>106</v>
      </c>
      <c r="Z402" s="7">
        <f>U402/P402*100</f>
        <v>106</v>
      </c>
    </row>
    <row r="403" spans="1:27" ht="17.25" customHeight="1">
      <c r="A403" s="6">
        <v>2</v>
      </c>
      <c r="B403" s="4" t="s">
        <v>21</v>
      </c>
      <c r="C403" s="56" t="s">
        <v>43</v>
      </c>
      <c r="D403" s="5" t="s">
        <v>12</v>
      </c>
      <c r="E403" s="20">
        <v>15</v>
      </c>
      <c r="F403" s="5">
        <v>15.63</v>
      </c>
      <c r="G403" s="22">
        <v>1.5</v>
      </c>
      <c r="H403" s="7">
        <f>F403*G403</f>
        <v>23.445</v>
      </c>
      <c r="I403" s="5">
        <f>H403*E403</f>
        <v>351.67500000000001</v>
      </c>
      <c r="J403" s="5">
        <v>16.43</v>
      </c>
      <c r="K403" s="22">
        <v>1.5</v>
      </c>
      <c r="L403" s="7">
        <f>J403*K403</f>
        <v>24.645</v>
      </c>
      <c r="M403" s="5">
        <f>L403*E403</f>
        <v>369.67500000000001</v>
      </c>
      <c r="N403" s="7">
        <f t="shared" si="190"/>
        <v>105.1183621241203</v>
      </c>
      <c r="O403" s="51">
        <f>J403/F403*100</f>
        <v>105.11836212412027</v>
      </c>
      <c r="P403" s="43">
        <v>18.29</v>
      </c>
      <c r="Q403" s="22">
        <v>1.5</v>
      </c>
      <c r="R403" s="7">
        <f>P403*Q403</f>
        <v>27.434999999999999</v>
      </c>
      <c r="S403" s="5">
        <f>R403*E403</f>
        <v>411.52499999999998</v>
      </c>
      <c r="T403" s="7">
        <f t="shared" si="191"/>
        <v>111.32075471698113</v>
      </c>
      <c r="U403" s="10">
        <v>20.37</v>
      </c>
      <c r="V403" s="22">
        <v>1.5</v>
      </c>
      <c r="W403" s="7">
        <f>U403*V403</f>
        <v>30.555</v>
      </c>
      <c r="X403" s="5">
        <f>W403*E403</f>
        <v>458.32499999999999</v>
      </c>
      <c r="Y403" s="7">
        <f>X403/S403*100</f>
        <v>111.37233460907601</v>
      </c>
      <c r="Z403" s="7">
        <f>U403/P403*100</f>
        <v>111.37233460907601</v>
      </c>
      <c r="AA403" t="s">
        <v>81</v>
      </c>
    </row>
    <row r="404" spans="1:27" ht="23.25" customHeight="1">
      <c r="A404" s="6">
        <v>3</v>
      </c>
      <c r="B404" s="4" t="s">
        <v>18</v>
      </c>
      <c r="C404" s="55" t="s">
        <v>45</v>
      </c>
      <c r="D404" s="5" t="s">
        <v>12</v>
      </c>
      <c r="E404" s="20">
        <v>15</v>
      </c>
      <c r="F404" s="5">
        <v>2.9</v>
      </c>
      <c r="G404" s="22">
        <v>79</v>
      </c>
      <c r="H404" s="7">
        <f>F404*G404</f>
        <v>229.1</v>
      </c>
      <c r="I404" s="5">
        <f>H404*E404</f>
        <v>3436.5</v>
      </c>
      <c r="J404" s="41">
        <v>3.02</v>
      </c>
      <c r="K404" s="92">
        <v>79</v>
      </c>
      <c r="L404" s="7">
        <f>J404*K404</f>
        <v>238.58</v>
      </c>
      <c r="M404" s="5">
        <f>L404*E404</f>
        <v>3578.7000000000003</v>
      </c>
      <c r="N404" s="7">
        <f t="shared" si="190"/>
        <v>104.13793103448276</v>
      </c>
      <c r="O404" s="51">
        <f>J404/F404*100</f>
        <v>104.13793103448276</v>
      </c>
      <c r="P404" s="116">
        <v>3.24</v>
      </c>
      <c r="Q404" s="41">
        <v>79</v>
      </c>
      <c r="R404" s="7">
        <f>P404*Q404</f>
        <v>255.96</v>
      </c>
      <c r="S404" s="5">
        <f>R404*E404</f>
        <v>3839.4</v>
      </c>
      <c r="T404" s="7">
        <f t="shared" si="191"/>
        <v>107.28476821192052</v>
      </c>
      <c r="U404" s="43">
        <v>3.28</v>
      </c>
      <c r="V404" s="41">
        <v>79</v>
      </c>
      <c r="W404" s="7">
        <f>U404*V404</f>
        <v>259.12</v>
      </c>
      <c r="X404" s="5">
        <f>W404*E404</f>
        <v>3886.8</v>
      </c>
      <c r="Y404" s="7">
        <f>X404/S404*100</f>
        <v>101.23456790123457</v>
      </c>
      <c r="Z404" s="7">
        <f>U404/P404*100</f>
        <v>101.23456790123456</v>
      </c>
      <c r="AA404" t="s">
        <v>82</v>
      </c>
    </row>
    <row r="405" spans="1:27" ht="17.25" customHeight="1">
      <c r="A405" s="6">
        <v>4</v>
      </c>
      <c r="B405" s="4" t="s">
        <v>36</v>
      </c>
      <c r="C405" s="56" t="s">
        <v>43</v>
      </c>
      <c r="D405" s="5" t="s">
        <v>10</v>
      </c>
      <c r="E405" s="83">
        <v>139.5</v>
      </c>
      <c r="F405" s="5">
        <v>15.63</v>
      </c>
      <c r="G405" s="23">
        <v>1.6E-2</v>
      </c>
      <c r="H405" s="7">
        <f>F405*G405</f>
        <v>0.25008000000000002</v>
      </c>
      <c r="I405" s="5">
        <f>H405*E405</f>
        <v>34.886160000000004</v>
      </c>
      <c r="J405" s="41">
        <v>16.43</v>
      </c>
      <c r="K405" s="23">
        <v>1.6E-2</v>
      </c>
      <c r="L405" s="7">
        <f>J405*K405</f>
        <v>0.26288</v>
      </c>
      <c r="M405" s="5">
        <f>L405*E405</f>
        <v>36.671759999999999</v>
      </c>
      <c r="N405" s="7">
        <f t="shared" si="190"/>
        <v>105.11836212412027</v>
      </c>
      <c r="O405" s="51">
        <f>J405/F405*100</f>
        <v>105.11836212412027</v>
      </c>
      <c r="P405" s="116"/>
      <c r="Q405" s="23">
        <v>1.6E-2</v>
      </c>
      <c r="R405" s="7">
        <f>P405*Q405</f>
        <v>0</v>
      </c>
      <c r="S405" s="5">
        <f>R405*E405</f>
        <v>0</v>
      </c>
      <c r="T405" s="7">
        <f t="shared" si="191"/>
        <v>0</v>
      </c>
      <c r="U405" s="5"/>
      <c r="V405" s="23"/>
      <c r="W405" s="7"/>
      <c r="X405" s="5"/>
      <c r="Y405" s="7"/>
      <c r="Z405" s="7"/>
      <c r="AA405" t="s">
        <v>83</v>
      </c>
    </row>
    <row r="406" spans="1:27" ht="28.5" customHeight="1">
      <c r="A406" s="6">
        <v>5</v>
      </c>
      <c r="B406" s="4" t="s">
        <v>37</v>
      </c>
      <c r="C406" s="55" t="s">
        <v>45</v>
      </c>
      <c r="D406" s="5" t="s">
        <v>10</v>
      </c>
      <c r="E406" s="83">
        <v>139.5</v>
      </c>
      <c r="F406" s="5">
        <v>2.9</v>
      </c>
      <c r="G406" s="22">
        <v>2</v>
      </c>
      <c r="H406" s="7">
        <f>F406*G406</f>
        <v>5.8</v>
      </c>
      <c r="I406" s="5">
        <f>H406*E406</f>
        <v>809.1</v>
      </c>
      <c r="J406" s="41">
        <v>3.02</v>
      </c>
      <c r="K406" s="22">
        <v>2</v>
      </c>
      <c r="L406" s="7">
        <f>J406*K406</f>
        <v>6.04</v>
      </c>
      <c r="M406" s="5">
        <f>L406*E406</f>
        <v>842.58</v>
      </c>
      <c r="N406" s="7">
        <f t="shared" si="190"/>
        <v>104.13793103448276</v>
      </c>
      <c r="O406" s="51">
        <f>J406/F406*100</f>
        <v>104.13793103448276</v>
      </c>
      <c r="P406" s="116"/>
      <c r="Q406" s="22">
        <v>2</v>
      </c>
      <c r="R406" s="7">
        <f>P406*Q406</f>
        <v>0</v>
      </c>
      <c r="S406" s="5">
        <f>R406*E406</f>
        <v>0</v>
      </c>
      <c r="T406" s="7">
        <f t="shared" si="191"/>
        <v>0</v>
      </c>
      <c r="U406" s="43"/>
      <c r="V406" s="22"/>
      <c r="W406" s="7"/>
      <c r="X406" s="5"/>
      <c r="Y406" s="7"/>
      <c r="Z406" s="7"/>
      <c r="AA406" s="89"/>
    </row>
    <row r="407" spans="1:27" s="94" customFormat="1" ht="17.25" customHeight="1">
      <c r="A407" s="6">
        <v>6</v>
      </c>
      <c r="B407" s="4" t="s">
        <v>19</v>
      </c>
      <c r="C407" s="4"/>
      <c r="D407" s="8" t="s">
        <v>13</v>
      </c>
      <c r="E407" s="86" t="s">
        <v>13</v>
      </c>
      <c r="F407" s="8" t="s">
        <v>13</v>
      </c>
      <c r="G407" s="54" t="s">
        <v>13</v>
      </c>
      <c r="H407" s="8" t="s">
        <v>13</v>
      </c>
      <c r="I407" s="10">
        <f>SUM(I402:I406)</f>
        <v>12057.813825600002</v>
      </c>
      <c r="J407" s="8" t="s">
        <v>13</v>
      </c>
      <c r="K407" s="54" t="s">
        <v>13</v>
      </c>
      <c r="L407" s="8" t="s">
        <v>13</v>
      </c>
      <c r="M407" s="10">
        <f>SUM(M402:M406)</f>
        <v>12568.417896000001</v>
      </c>
      <c r="N407" s="39">
        <f t="shared" si="190"/>
        <v>104.2346322292349</v>
      </c>
      <c r="O407" s="51" t="s">
        <v>13</v>
      </c>
      <c r="P407" s="45" t="s">
        <v>13</v>
      </c>
      <c r="Q407" s="54" t="s">
        <v>13</v>
      </c>
      <c r="R407" s="8" t="s">
        <v>13</v>
      </c>
      <c r="S407" s="10">
        <f>SUM(S402:S406)</f>
        <v>12533.5483776</v>
      </c>
      <c r="T407" s="39">
        <f t="shared" si="191"/>
        <v>99.722562388611394</v>
      </c>
      <c r="U407" s="45" t="s">
        <v>13</v>
      </c>
      <c r="V407" s="54" t="s">
        <v>13</v>
      </c>
      <c r="W407" s="8" t="s">
        <v>13</v>
      </c>
      <c r="X407" s="10">
        <f>SUM(X402:X406)</f>
        <v>13124.705780256001</v>
      </c>
      <c r="Y407" s="39">
        <f>X407/S407*100</f>
        <v>104.71660047774276</v>
      </c>
      <c r="Z407" s="7" t="s">
        <v>13</v>
      </c>
    </row>
    <row r="408" spans="1:27" s="94" customFormat="1">
      <c r="A408" s="95"/>
      <c r="B408" s="96"/>
      <c r="C408" s="132" t="s">
        <v>100</v>
      </c>
      <c r="D408" s="96"/>
      <c r="E408" s="174">
        <f>E11+E29+E48+E66+E88+E100+E116+E130+E144+E156+E171+E183+E199+E213+E226+E238+E253+E265+E280+E294+E311+E324+E339+E355+E371+E385+E402</f>
        <v>223249.84999999992</v>
      </c>
      <c r="F408" s="96"/>
      <c r="G408" s="96"/>
      <c r="H408" s="98"/>
      <c r="I408" s="96"/>
      <c r="J408" s="96"/>
      <c r="K408" s="96"/>
      <c r="L408" s="98"/>
      <c r="M408" s="96"/>
      <c r="N408" s="98"/>
      <c r="O408" s="50"/>
      <c r="P408" s="96"/>
      <c r="Q408" s="96"/>
      <c r="R408" s="98"/>
      <c r="S408" s="96"/>
      <c r="T408" s="98"/>
      <c r="U408" s="70"/>
      <c r="V408" s="70"/>
      <c r="W408" s="70"/>
      <c r="X408" s="70"/>
      <c r="Y408" s="156"/>
    </row>
    <row r="409" spans="1:27" s="94" customFormat="1">
      <c r="A409" s="95"/>
      <c r="B409" s="96"/>
      <c r="C409" s="132" t="s">
        <v>96</v>
      </c>
      <c r="D409" s="96"/>
      <c r="E409" s="104">
        <f>E12+E30+E49+E67+E89+E101+E117+E131+E145+E157+E172+E184+E200+E214+E227+E239+E254+E266+E281+E295+E312+E325+E340+E356+E372+E386+E403</f>
        <v>9125</v>
      </c>
      <c r="F409" s="96"/>
      <c r="G409" s="96"/>
      <c r="H409" s="98"/>
      <c r="I409" s="96"/>
      <c r="J409" s="96"/>
      <c r="K409" s="96"/>
      <c r="L409" s="98"/>
      <c r="M409" s="96"/>
      <c r="N409" s="98"/>
      <c r="O409" s="50"/>
      <c r="P409" s="96"/>
      <c r="Q409" s="96"/>
      <c r="R409" s="98"/>
      <c r="S409" s="96"/>
      <c r="T409" s="98"/>
      <c r="U409" s="70"/>
      <c r="V409" s="70"/>
      <c r="W409" s="70"/>
      <c r="X409" s="70"/>
      <c r="Y409" s="156"/>
    </row>
    <row r="410" spans="1:27" s="94" customFormat="1">
      <c r="A410" s="220" t="s">
        <v>84</v>
      </c>
      <c r="B410" s="220"/>
      <c r="C410" s="220"/>
      <c r="D410" s="220"/>
      <c r="E410" s="220"/>
      <c r="F410" s="220"/>
      <c r="G410" s="220"/>
      <c r="H410" s="220"/>
      <c r="I410" s="220"/>
      <c r="J410" s="220"/>
      <c r="K410" s="220"/>
      <c r="L410" s="220"/>
      <c r="M410" s="99">
        <f>M407+M392+M378+M362+M348+M328+M317+M301+M272+M233+M218+M190+M151+M135+M107+M95+M75+M38+M20</f>
        <v>8817183.740135679</v>
      </c>
      <c r="N410" s="100"/>
      <c r="O410" s="100"/>
      <c r="P410" s="100"/>
      <c r="Q410" s="100"/>
      <c r="R410" s="100"/>
      <c r="S410" s="175">
        <f>S20+S38+S57+S75+S95+S107+S123+S135+S151+S163+S178+S190+S206+S218+S233+S245+S260+S272+S287+S301+S317+S328+S348+S362+S378+S392+S407</f>
        <v>13267099.99925112</v>
      </c>
      <c r="T410" s="176"/>
      <c r="U410" s="177"/>
      <c r="V410" s="177"/>
      <c r="W410" s="177"/>
      <c r="X410" s="175">
        <f>X20+X38+X57+X75+X95+X107+X123+X135+X151+X163+X178+X190+X206+X218+X233+X245+X260+X272+X287+X301+X317+X328+X348+X362+X378+X392+X407</f>
        <v>14070965.988155335</v>
      </c>
      <c r="Y410" s="156"/>
    </row>
    <row r="411" spans="1:27" s="94" customFormat="1">
      <c r="A411" s="95"/>
      <c r="B411" s="96"/>
      <c r="C411" s="96"/>
      <c r="D411" s="96"/>
      <c r="E411" s="97"/>
      <c r="F411" s="96"/>
      <c r="G411" s="96"/>
      <c r="H411" s="98"/>
      <c r="I411" s="96"/>
      <c r="J411" s="96"/>
      <c r="K411" s="96"/>
      <c r="L411" s="98"/>
      <c r="M411" s="96"/>
      <c r="N411" s="98"/>
      <c r="O411" s="50"/>
      <c r="P411" s="96"/>
      <c r="Q411" s="96"/>
      <c r="R411" s="98"/>
      <c r="S411" s="96"/>
      <c r="T411" s="98"/>
      <c r="Y411" s="156"/>
    </row>
    <row r="414" spans="1:27" ht="18.75">
      <c r="B414" s="178" t="s">
        <v>107</v>
      </c>
    </row>
  </sheetData>
  <mergeCells count="514">
    <mergeCell ref="Z321:Z323"/>
    <mergeCell ref="F322:I322"/>
    <mergeCell ref="J322:M322"/>
    <mergeCell ref="P322:S322"/>
    <mergeCell ref="U322:X322"/>
    <mergeCell ref="O321:O323"/>
    <mergeCell ref="P321:S321"/>
    <mergeCell ref="T321:T323"/>
    <mergeCell ref="U321:X321"/>
    <mergeCell ref="F321:I321"/>
    <mergeCell ref="Z308:Z310"/>
    <mergeCell ref="F309:I309"/>
    <mergeCell ref="J309:M309"/>
    <mergeCell ref="P309:S309"/>
    <mergeCell ref="P308:S308"/>
    <mergeCell ref="T308:T310"/>
    <mergeCell ref="F308:I308"/>
    <mergeCell ref="U308:X308"/>
    <mergeCell ref="Y308:Y310"/>
    <mergeCell ref="U309:X309"/>
    <mergeCell ref="Z291:Z293"/>
    <mergeCell ref="A288:Y288"/>
    <mergeCell ref="A262:A264"/>
    <mergeCell ref="A250:A252"/>
    <mergeCell ref="J291:M291"/>
    <mergeCell ref="N291:N293"/>
    <mergeCell ref="O291:O293"/>
    <mergeCell ref="F292:I292"/>
    <mergeCell ref="U251:X251"/>
    <mergeCell ref="P262:S262"/>
    <mergeCell ref="Z262:Z264"/>
    <mergeCell ref="O262:O264"/>
    <mergeCell ref="U292:X292"/>
    <mergeCell ref="T291:T293"/>
    <mergeCell ref="U277:X277"/>
    <mergeCell ref="T250:T252"/>
    <mergeCell ref="Y291:Y293"/>
    <mergeCell ref="J262:M262"/>
    <mergeCell ref="F263:I263"/>
    <mergeCell ref="B291:B293"/>
    <mergeCell ref="C291:C293"/>
    <mergeCell ref="P292:S292"/>
    <mergeCell ref="N277:N279"/>
    <mergeCell ref="P277:S277"/>
    <mergeCell ref="P250:S250"/>
    <mergeCell ref="N250:N252"/>
    <mergeCell ref="J251:M251"/>
    <mergeCell ref="N180:N182"/>
    <mergeCell ref="U210:X210"/>
    <mergeCell ref="N210:N212"/>
    <mergeCell ref="T210:T212"/>
    <mergeCell ref="U224:X224"/>
    <mergeCell ref="O210:O212"/>
    <mergeCell ref="N223:N225"/>
    <mergeCell ref="P181:S181"/>
    <mergeCell ref="O180:O182"/>
    <mergeCell ref="O196:O198"/>
    <mergeCell ref="Y141:Y143"/>
    <mergeCell ref="T141:T143"/>
    <mergeCell ref="U141:X141"/>
    <mergeCell ref="P142:S142"/>
    <mergeCell ref="Z141:Z143"/>
    <mergeCell ref="U250:X250"/>
    <mergeCell ref="Y223:Y225"/>
    <mergeCell ref="Y250:Y252"/>
    <mergeCell ref="Z223:Z225"/>
    <mergeCell ref="Z235:Z237"/>
    <mergeCell ref="Z210:Z212"/>
    <mergeCell ref="U142:X142"/>
    <mergeCell ref="Z168:Z170"/>
    <mergeCell ref="Z196:Z198"/>
    <mergeCell ref="Y168:Y170"/>
    <mergeCell ref="U168:X168"/>
    <mergeCell ref="U181:X181"/>
    <mergeCell ref="Z180:Z182"/>
    <mergeCell ref="Y180:Y182"/>
    <mergeCell ref="Z153:Z155"/>
    <mergeCell ref="Y153:Y155"/>
    <mergeCell ref="U154:X154"/>
    <mergeCell ref="T180:T182"/>
    <mergeCell ref="U180:X180"/>
    <mergeCell ref="T127:T129"/>
    <mergeCell ref="N97:N99"/>
    <mergeCell ref="O113:O115"/>
    <mergeCell ref="O127:O129"/>
    <mergeCell ref="B153:B155"/>
    <mergeCell ref="D141:D143"/>
    <mergeCell ref="P154:S154"/>
    <mergeCell ref="P141:S141"/>
    <mergeCell ref="J114:M114"/>
    <mergeCell ref="J128:M128"/>
    <mergeCell ref="J141:M141"/>
    <mergeCell ref="C113:C115"/>
    <mergeCell ref="D113:D115"/>
    <mergeCell ref="N153:N155"/>
    <mergeCell ref="B113:B115"/>
    <mergeCell ref="C153:C155"/>
    <mergeCell ref="O153:O155"/>
    <mergeCell ref="T153:T155"/>
    <mergeCell ref="P97:S97"/>
    <mergeCell ref="Z127:Z129"/>
    <mergeCell ref="Z113:Z115"/>
    <mergeCell ref="U98:X98"/>
    <mergeCell ref="U114:X114"/>
    <mergeCell ref="Z97:Z99"/>
    <mergeCell ref="Y97:Y99"/>
    <mergeCell ref="U128:X128"/>
    <mergeCell ref="U127:X127"/>
    <mergeCell ref="Y113:Y115"/>
    <mergeCell ref="P63:S63"/>
    <mergeCell ref="A83:Z83"/>
    <mergeCell ref="F86:I86"/>
    <mergeCell ref="J86:M86"/>
    <mergeCell ref="A153:A155"/>
    <mergeCell ref="P127:S127"/>
    <mergeCell ref="P153:S153"/>
    <mergeCell ref="N141:N143"/>
    <mergeCell ref="O141:O143"/>
    <mergeCell ref="F153:I153"/>
    <mergeCell ref="J153:M153"/>
    <mergeCell ref="A141:A143"/>
    <mergeCell ref="B141:B143"/>
    <mergeCell ref="C141:C143"/>
    <mergeCell ref="E97:E99"/>
    <mergeCell ref="F97:I97"/>
    <mergeCell ref="Y127:Y129"/>
    <mergeCell ref="P128:S128"/>
    <mergeCell ref="J97:M97"/>
    <mergeCell ref="J113:M113"/>
    <mergeCell ref="T97:T99"/>
    <mergeCell ref="U97:X97"/>
    <mergeCell ref="P114:S114"/>
    <mergeCell ref="N127:N129"/>
    <mergeCell ref="Z63:Z65"/>
    <mergeCell ref="Z85:Z87"/>
    <mergeCell ref="Z45:Z47"/>
    <mergeCell ref="N45:N47"/>
    <mergeCell ref="O45:O47"/>
    <mergeCell ref="P46:S46"/>
    <mergeCell ref="Y45:Y47"/>
    <mergeCell ref="T26:T28"/>
    <mergeCell ref="J63:M63"/>
    <mergeCell ref="Z26:Z28"/>
    <mergeCell ref="J46:M46"/>
    <mergeCell ref="J45:M45"/>
    <mergeCell ref="Y26:Y28"/>
    <mergeCell ref="J26:M26"/>
    <mergeCell ref="P27:S27"/>
    <mergeCell ref="O26:O28"/>
    <mergeCell ref="U26:X26"/>
    <mergeCell ref="U46:X46"/>
    <mergeCell ref="P45:S45"/>
    <mergeCell ref="J27:M27"/>
    <mergeCell ref="T45:T47"/>
    <mergeCell ref="U27:X27"/>
    <mergeCell ref="Y85:Y87"/>
    <mergeCell ref="U86:X86"/>
    <mergeCell ref="U8:X8"/>
    <mergeCell ref="Y8:Y10"/>
    <mergeCell ref="N26:N28"/>
    <mergeCell ref="Z8:Z10"/>
    <mergeCell ref="P9:S9"/>
    <mergeCell ref="U9:X9"/>
    <mergeCell ref="N8:N10"/>
    <mergeCell ref="O8:O10"/>
    <mergeCell ref="P8:S8"/>
    <mergeCell ref="T8:T10"/>
    <mergeCell ref="P26:S26"/>
    <mergeCell ref="A45:A47"/>
    <mergeCell ref="U45:X45"/>
    <mergeCell ref="N113:N115"/>
    <mergeCell ref="T63:T65"/>
    <mergeCell ref="N63:N65"/>
    <mergeCell ref="O85:O87"/>
    <mergeCell ref="P85:S85"/>
    <mergeCell ref="C45:C47"/>
    <mergeCell ref="U64:X64"/>
    <mergeCell ref="J64:M64"/>
    <mergeCell ref="D85:D87"/>
    <mergeCell ref="F45:I45"/>
    <mergeCell ref="F46:I46"/>
    <mergeCell ref="A85:A87"/>
    <mergeCell ref="B85:B87"/>
    <mergeCell ref="T85:T87"/>
    <mergeCell ref="U85:X85"/>
    <mergeCell ref="N85:N87"/>
    <mergeCell ref="F64:I64"/>
    <mergeCell ref="P86:S86"/>
    <mergeCell ref="C85:C87"/>
    <mergeCell ref="E45:E47"/>
    <mergeCell ref="J85:M85"/>
    <mergeCell ref="O63:O65"/>
    <mergeCell ref="B45:B47"/>
    <mergeCell ref="B26:B28"/>
    <mergeCell ref="C26:C28"/>
    <mergeCell ref="D26:D28"/>
    <mergeCell ref="E26:E28"/>
    <mergeCell ref="F26:I26"/>
    <mergeCell ref="E85:E87"/>
    <mergeCell ref="F85:I85"/>
    <mergeCell ref="F63:I63"/>
    <mergeCell ref="F27:I27"/>
    <mergeCell ref="E8:E10"/>
    <mergeCell ref="F8:I8"/>
    <mergeCell ref="J8:M8"/>
    <mergeCell ref="D8:D10"/>
    <mergeCell ref="J9:M9"/>
    <mergeCell ref="F9:I9"/>
    <mergeCell ref="C8:C10"/>
    <mergeCell ref="J142:M142"/>
    <mergeCell ref="D97:D99"/>
    <mergeCell ref="E141:E143"/>
    <mergeCell ref="F141:I141"/>
    <mergeCell ref="F128:I128"/>
    <mergeCell ref="J127:M127"/>
    <mergeCell ref="E127:E129"/>
    <mergeCell ref="F127:I127"/>
    <mergeCell ref="D63:D65"/>
    <mergeCell ref="F113:I113"/>
    <mergeCell ref="F98:I98"/>
    <mergeCell ref="F114:I114"/>
    <mergeCell ref="F154:I154"/>
    <mergeCell ref="J154:M154"/>
    <mergeCell ref="E153:E155"/>
    <mergeCell ref="F142:I142"/>
    <mergeCell ref="P291:S291"/>
    <mergeCell ref="E277:E279"/>
    <mergeCell ref="F235:I235"/>
    <mergeCell ref="J235:M235"/>
    <mergeCell ref="P251:S251"/>
    <mergeCell ref="J263:M263"/>
    <mergeCell ref="P263:S263"/>
    <mergeCell ref="F262:I262"/>
    <mergeCell ref="F277:I277"/>
    <mergeCell ref="A289:Y289"/>
    <mergeCell ref="Y277:Y279"/>
    <mergeCell ref="J277:M277"/>
    <mergeCell ref="T277:T279"/>
    <mergeCell ref="D277:D279"/>
    <mergeCell ref="C262:C264"/>
    <mergeCell ref="D262:D264"/>
    <mergeCell ref="E262:E264"/>
    <mergeCell ref="B250:B252"/>
    <mergeCell ref="C250:C252"/>
    <mergeCell ref="T168:T170"/>
    <mergeCell ref="D250:D252"/>
    <mergeCell ref="E250:E252"/>
    <mergeCell ref="O250:O252"/>
    <mergeCell ref="F251:I251"/>
    <mergeCell ref="F250:I250"/>
    <mergeCell ref="J250:M250"/>
    <mergeCell ref="D235:D237"/>
    <mergeCell ref="N235:N237"/>
    <mergeCell ref="O235:O237"/>
    <mergeCell ref="U263:X263"/>
    <mergeCell ref="T262:T264"/>
    <mergeCell ref="U262:X262"/>
    <mergeCell ref="Y262:Y264"/>
    <mergeCell ref="B262:B264"/>
    <mergeCell ref="A308:A310"/>
    <mergeCell ref="J211:M211"/>
    <mergeCell ref="O277:O279"/>
    <mergeCell ref="C277:C279"/>
    <mergeCell ref="D291:D293"/>
    <mergeCell ref="E291:E293"/>
    <mergeCell ref="A291:A293"/>
    <mergeCell ref="B235:B237"/>
    <mergeCell ref="C235:C237"/>
    <mergeCell ref="E235:E237"/>
    <mergeCell ref="A277:A279"/>
    <mergeCell ref="B277:B279"/>
    <mergeCell ref="C210:C212"/>
    <mergeCell ref="D210:D212"/>
    <mergeCell ref="F211:I211"/>
    <mergeCell ref="A210:A212"/>
    <mergeCell ref="B210:B212"/>
    <mergeCell ref="E210:E212"/>
    <mergeCell ref="A305:Y305"/>
    <mergeCell ref="J292:M292"/>
    <mergeCell ref="A306:Y306"/>
    <mergeCell ref="C321:C323"/>
    <mergeCell ref="A334:Y334"/>
    <mergeCell ref="A333:Y333"/>
    <mergeCell ref="E321:E323"/>
    <mergeCell ref="D321:D323"/>
    <mergeCell ref="J321:M321"/>
    <mergeCell ref="N321:N323"/>
    <mergeCell ref="Y321:Y323"/>
    <mergeCell ref="A318:Y318"/>
    <mergeCell ref="A321:A323"/>
    <mergeCell ref="B321:B323"/>
    <mergeCell ref="A319:Y319"/>
    <mergeCell ref="B308:B310"/>
    <mergeCell ref="C308:C310"/>
    <mergeCell ref="N308:N310"/>
    <mergeCell ref="O308:O310"/>
    <mergeCell ref="J308:M308"/>
    <mergeCell ref="D308:D310"/>
    <mergeCell ref="E308:E310"/>
    <mergeCell ref="O352:O354"/>
    <mergeCell ref="P352:S352"/>
    <mergeCell ref="F353:I353"/>
    <mergeCell ref="E368:E370"/>
    <mergeCell ref="A336:A338"/>
    <mergeCell ref="B336:B338"/>
    <mergeCell ref="C336:C338"/>
    <mergeCell ref="T336:T338"/>
    <mergeCell ref="E336:E338"/>
    <mergeCell ref="F336:I336"/>
    <mergeCell ref="J336:M336"/>
    <mergeCell ref="N336:N338"/>
    <mergeCell ref="T352:T354"/>
    <mergeCell ref="D336:D338"/>
    <mergeCell ref="A366:Y366"/>
    <mergeCell ref="A352:A354"/>
    <mergeCell ref="B352:B354"/>
    <mergeCell ref="E352:E354"/>
    <mergeCell ref="F352:I352"/>
    <mergeCell ref="J352:M352"/>
    <mergeCell ref="A350:Y350"/>
    <mergeCell ref="U352:X352"/>
    <mergeCell ref="U336:X336"/>
    <mergeCell ref="A410:L410"/>
    <mergeCell ref="D153:D155"/>
    <mergeCell ref="F382:I382"/>
    <mergeCell ref="A382:A384"/>
    <mergeCell ref="C97:C99"/>
    <mergeCell ref="A399:A401"/>
    <mergeCell ref="B399:B401"/>
    <mergeCell ref="J399:M399"/>
    <mergeCell ref="C399:C401"/>
    <mergeCell ref="A379:Y379"/>
    <mergeCell ref="D399:D401"/>
    <mergeCell ref="B382:B384"/>
    <mergeCell ref="F400:I400"/>
    <mergeCell ref="D368:D370"/>
    <mergeCell ref="J98:M98"/>
    <mergeCell ref="P98:S98"/>
    <mergeCell ref="E113:E115"/>
    <mergeCell ref="P236:S236"/>
    <mergeCell ref="P400:S400"/>
    <mergeCell ref="D382:D384"/>
    <mergeCell ref="Y382:Y384"/>
    <mergeCell ref="F383:I383"/>
    <mergeCell ref="F337:I337"/>
    <mergeCell ref="J337:M337"/>
    <mergeCell ref="Z352:Z354"/>
    <mergeCell ref="P336:S336"/>
    <mergeCell ref="A349:Y349"/>
    <mergeCell ref="Y352:Y354"/>
    <mergeCell ref="B368:B370"/>
    <mergeCell ref="C368:C370"/>
    <mergeCell ref="U223:X223"/>
    <mergeCell ref="U211:X211"/>
    <mergeCell ref="P196:S196"/>
    <mergeCell ref="U236:X236"/>
    <mergeCell ref="A207:Y207"/>
    <mergeCell ref="D196:D198"/>
    <mergeCell ref="E196:E198"/>
    <mergeCell ref="T196:T198"/>
    <mergeCell ref="U197:X197"/>
    <mergeCell ref="Y196:Y198"/>
    <mergeCell ref="U196:X196"/>
    <mergeCell ref="P210:S210"/>
    <mergeCell ref="A368:A370"/>
    <mergeCell ref="U369:X369"/>
    <mergeCell ref="F369:I369"/>
    <mergeCell ref="D352:D354"/>
    <mergeCell ref="C352:C354"/>
    <mergeCell ref="J369:M369"/>
    <mergeCell ref="O399:O401"/>
    <mergeCell ref="F399:I399"/>
    <mergeCell ref="J382:M382"/>
    <mergeCell ref="U383:X383"/>
    <mergeCell ref="T382:T384"/>
    <mergeCell ref="P382:S382"/>
    <mergeCell ref="A397:Y397"/>
    <mergeCell ref="Y235:Y237"/>
    <mergeCell ref="F236:I236"/>
    <mergeCell ref="J236:M236"/>
    <mergeCell ref="J400:M400"/>
    <mergeCell ref="O368:O370"/>
    <mergeCell ref="P337:S337"/>
    <mergeCell ref="U337:X337"/>
    <mergeCell ref="O336:O338"/>
    <mergeCell ref="F368:I368"/>
    <mergeCell ref="J368:M368"/>
    <mergeCell ref="Y336:Y338"/>
    <mergeCell ref="N368:N370"/>
    <mergeCell ref="A365:Y365"/>
    <mergeCell ref="J353:M353"/>
    <mergeCell ref="P353:S353"/>
    <mergeCell ref="U353:X353"/>
    <mergeCell ref="N352:N354"/>
    <mergeCell ref="N399:N401"/>
    <mergeCell ref="Z399:Z401"/>
    <mergeCell ref="N382:N384"/>
    <mergeCell ref="Y399:Y401"/>
    <mergeCell ref="P399:S399"/>
    <mergeCell ref="A380:Y380"/>
    <mergeCell ref="E399:E401"/>
    <mergeCell ref="Z368:Z370"/>
    <mergeCell ref="P369:S369"/>
    <mergeCell ref="P368:S368"/>
    <mergeCell ref="T368:T370"/>
    <mergeCell ref="Z382:Z384"/>
    <mergeCell ref="U368:X368"/>
    <mergeCell ref="Y368:Y370"/>
    <mergeCell ref="E382:E384"/>
    <mergeCell ref="A396:Y396"/>
    <mergeCell ref="J383:M383"/>
    <mergeCell ref="C382:C384"/>
    <mergeCell ref="P383:S383"/>
    <mergeCell ref="O382:O384"/>
    <mergeCell ref="U382:X382"/>
    <mergeCell ref="U400:X400"/>
    <mergeCell ref="T399:T401"/>
    <mergeCell ref="U399:X399"/>
    <mergeCell ref="A1:Z1"/>
    <mergeCell ref="A2:Z2"/>
    <mergeCell ref="A3:Z3"/>
    <mergeCell ref="A5:Z5"/>
    <mergeCell ref="Z336:Z338"/>
    <mergeCell ref="F278:I278"/>
    <mergeCell ref="J278:M278"/>
    <mergeCell ref="P278:S278"/>
    <mergeCell ref="U278:X278"/>
    <mergeCell ref="Z277:Z279"/>
    <mergeCell ref="P211:S211"/>
    <mergeCell ref="Z250:Z252"/>
    <mergeCell ref="F223:I223"/>
    <mergeCell ref="J223:M223"/>
    <mergeCell ref="P235:S235"/>
    <mergeCell ref="T235:T237"/>
    <mergeCell ref="F224:I224"/>
    <mergeCell ref="J224:M224"/>
    <mergeCell ref="P224:S224"/>
    <mergeCell ref="P223:S223"/>
    <mergeCell ref="T223:T225"/>
    <mergeCell ref="U235:X235"/>
    <mergeCell ref="U153:X153"/>
    <mergeCell ref="A113:A115"/>
    <mergeCell ref="U291:X291"/>
    <mergeCell ref="F291:I291"/>
    <mergeCell ref="A8:A10"/>
    <mergeCell ref="B63:B65"/>
    <mergeCell ref="A63:A65"/>
    <mergeCell ref="A196:A198"/>
    <mergeCell ref="B196:B198"/>
    <mergeCell ref="A97:A99"/>
    <mergeCell ref="B97:B99"/>
    <mergeCell ref="U113:X113"/>
    <mergeCell ref="P113:S113"/>
    <mergeCell ref="A127:A129"/>
    <mergeCell ref="B127:B129"/>
    <mergeCell ref="C127:C129"/>
    <mergeCell ref="D127:D129"/>
    <mergeCell ref="A180:A182"/>
    <mergeCell ref="B8:B10"/>
    <mergeCell ref="A26:A28"/>
    <mergeCell ref="A125:Y125"/>
    <mergeCell ref="N262:N264"/>
    <mergeCell ref="O223:O225"/>
    <mergeCell ref="P64:S64"/>
    <mergeCell ref="O97:O99"/>
    <mergeCell ref="A124:Y124"/>
    <mergeCell ref="A6:Z6"/>
    <mergeCell ref="A82:Z82"/>
    <mergeCell ref="E63:E65"/>
    <mergeCell ref="U63:X63"/>
    <mergeCell ref="Y63:Y65"/>
    <mergeCell ref="D45:D47"/>
    <mergeCell ref="A223:A225"/>
    <mergeCell ref="B223:B225"/>
    <mergeCell ref="A235:A237"/>
    <mergeCell ref="C223:C225"/>
    <mergeCell ref="D223:D225"/>
    <mergeCell ref="E223:E225"/>
    <mergeCell ref="D180:D182"/>
    <mergeCell ref="D168:D170"/>
    <mergeCell ref="E180:E182"/>
    <mergeCell ref="F196:I196"/>
    <mergeCell ref="J210:M210"/>
    <mergeCell ref="J196:M196"/>
    <mergeCell ref="J181:M181"/>
    <mergeCell ref="J180:M180"/>
    <mergeCell ref="C180:C182"/>
    <mergeCell ref="Y210:Y212"/>
    <mergeCell ref="C63:C65"/>
    <mergeCell ref="T113:T115"/>
    <mergeCell ref="C196:C198"/>
    <mergeCell ref="A168:A170"/>
    <mergeCell ref="B168:B170"/>
    <mergeCell ref="C168:C170"/>
    <mergeCell ref="F168:I168"/>
    <mergeCell ref="F169:I169"/>
    <mergeCell ref="F210:I210"/>
    <mergeCell ref="F181:I181"/>
    <mergeCell ref="A208:Y208"/>
    <mergeCell ref="F180:I180"/>
    <mergeCell ref="F197:I197"/>
    <mergeCell ref="N196:N198"/>
    <mergeCell ref="P180:S180"/>
    <mergeCell ref="B180:B182"/>
    <mergeCell ref="P197:S197"/>
    <mergeCell ref="J197:M197"/>
    <mergeCell ref="E168:E170"/>
    <mergeCell ref="P169:S169"/>
    <mergeCell ref="P168:S168"/>
    <mergeCell ref="U169:X169"/>
    <mergeCell ref="J169:M169"/>
    <mergeCell ref="N168:N170"/>
    <mergeCell ref="O168:O170"/>
    <mergeCell ref="J168:M168"/>
  </mergeCells>
  <phoneticPr fontId="0" type="noConversion"/>
  <pageMargins left="0" right="0" top="0.17" bottom="0" header="0.17" footer="0"/>
  <pageSetup paperSize="9" orientation="landscape" horizontalDpi="180" verticalDpi="180" r:id="rId1"/>
  <rowBreaks count="14" manualBreakCount="14">
    <brk id="23" max="25" man="1"/>
    <brk id="42" max="25" man="1"/>
    <brk id="61" max="25" man="1"/>
    <brk id="80" max="25" man="1"/>
    <brk id="111" max="25" man="1"/>
    <brk id="139" max="25" man="1"/>
    <brk id="166" max="25" man="1"/>
    <brk id="194" max="25" man="1"/>
    <brk id="221" max="25" man="1"/>
    <brk id="275" max="25" man="1"/>
    <brk id="303" max="25" man="1"/>
    <brk id="332" max="25" man="1"/>
    <brk id="364" max="25" man="1"/>
    <brk id="395" max="2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AC126"/>
  <sheetViews>
    <sheetView tabSelected="1" view="pageBreakPreview" zoomScale="80" zoomScaleSheetLayoutView="80" workbookViewId="0">
      <selection activeCell="R4" sqref="R4"/>
    </sheetView>
  </sheetViews>
  <sheetFormatPr defaultRowHeight="15.75"/>
  <cols>
    <col min="1" max="1" width="3.28515625" style="11" customWidth="1"/>
    <col min="2" max="2" width="21" style="12" customWidth="1"/>
    <col min="3" max="3" width="41" style="12" customWidth="1"/>
    <col min="4" max="4" width="5.28515625" style="12" customWidth="1"/>
    <col min="5" max="5" width="10.7109375" style="11" customWidth="1"/>
    <col min="6" max="6" width="10.140625" style="12" hidden="1" customWidth="1"/>
    <col min="7" max="7" width="11.140625" style="25" hidden="1" customWidth="1"/>
    <col min="8" max="8" width="8.5703125" style="27" hidden="1" customWidth="1"/>
    <col min="9" max="9" width="12.5703125" style="12" hidden="1" customWidth="1"/>
    <col min="10" max="10" width="11" style="12" hidden="1" customWidth="1"/>
    <col min="11" max="11" width="8.7109375" style="25" hidden="1" customWidth="1"/>
    <col min="12" max="12" width="8.7109375" style="27" hidden="1" customWidth="1"/>
    <col min="13" max="13" width="13.28515625" style="12" hidden="1" customWidth="1"/>
    <col min="14" max="14" width="7.85546875" style="77" hidden="1" customWidth="1"/>
    <col min="15" max="15" width="7.28515625" style="72" hidden="1" customWidth="1"/>
    <col min="16" max="16" width="9.5703125" style="12" customWidth="1"/>
    <col min="17" max="17" width="8.85546875" style="25" customWidth="1"/>
    <col min="18" max="18" width="8.42578125" style="27" customWidth="1"/>
    <col min="19" max="19" width="15" style="12" customWidth="1"/>
    <col min="20" max="20" width="8.5703125" style="27" hidden="1" customWidth="1"/>
    <col min="21" max="21" width="9.7109375" customWidth="1"/>
    <col min="23" max="23" width="8.28515625" customWidth="1"/>
    <col min="24" max="24" width="16.85546875" customWidth="1"/>
    <col min="25" max="25" width="8" style="69" customWidth="1"/>
    <col min="26" max="26" width="9" customWidth="1"/>
    <col min="28" max="28" width="12" bestFit="1" customWidth="1"/>
    <col min="29" max="29" width="13.5703125" customWidth="1"/>
  </cols>
  <sheetData>
    <row r="1" spans="1:27" ht="21.75" customHeight="1">
      <c r="A1" s="217" t="s">
        <v>38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</row>
    <row r="2" spans="1:27" ht="20.25">
      <c r="A2" s="217" t="s">
        <v>64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</row>
    <row r="3" spans="1:27" ht="19.5" customHeight="1">
      <c r="A3" s="218" t="s">
        <v>25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</row>
    <row r="4" spans="1:27" ht="30.75" customHeight="1">
      <c r="A4" s="48" t="s">
        <v>54</v>
      </c>
      <c r="B4" s="48"/>
      <c r="C4" s="48"/>
      <c r="D4" s="48"/>
      <c r="E4" s="48"/>
      <c r="F4" s="48"/>
      <c r="G4" s="48"/>
      <c r="H4" s="48"/>
      <c r="I4" s="49"/>
      <c r="J4" s="49"/>
      <c r="K4" s="49"/>
      <c r="L4" s="49"/>
      <c r="M4" s="49"/>
      <c r="N4" s="63"/>
      <c r="P4" s="2"/>
      <c r="Q4" s="2"/>
      <c r="R4" s="2" t="s">
        <v>110</v>
      </c>
      <c r="S4" s="2"/>
      <c r="T4" s="38"/>
      <c r="U4" s="36"/>
      <c r="V4" s="36"/>
      <c r="Y4" s="69" t="s">
        <v>109</v>
      </c>
    </row>
    <row r="5" spans="1:27" ht="43.5" customHeight="1">
      <c r="A5" s="195" t="s">
        <v>70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</row>
    <row r="6" spans="1:27" ht="18.75">
      <c r="A6" s="225" t="s">
        <v>24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</row>
    <row r="7" spans="1:27" ht="15.75" customHeight="1">
      <c r="A7" s="184" t="s">
        <v>0</v>
      </c>
      <c r="B7" s="181" t="s">
        <v>1</v>
      </c>
      <c r="C7" s="181" t="s">
        <v>40</v>
      </c>
      <c r="D7" s="209" t="s">
        <v>2</v>
      </c>
      <c r="E7" s="226" t="s">
        <v>3</v>
      </c>
      <c r="F7" s="189" t="s">
        <v>14</v>
      </c>
      <c r="G7" s="190"/>
      <c r="H7" s="190"/>
      <c r="I7" s="191"/>
      <c r="J7" s="199" t="s">
        <v>4</v>
      </c>
      <c r="K7" s="200"/>
      <c r="L7" s="200"/>
      <c r="M7" s="201"/>
      <c r="N7" s="232" t="s">
        <v>8</v>
      </c>
      <c r="O7" s="229" t="s">
        <v>8</v>
      </c>
      <c r="P7" s="199" t="s">
        <v>61</v>
      </c>
      <c r="Q7" s="200"/>
      <c r="R7" s="200"/>
      <c r="S7" s="201"/>
      <c r="T7" s="196" t="s">
        <v>63</v>
      </c>
      <c r="U7" s="199" t="s">
        <v>65</v>
      </c>
      <c r="V7" s="200"/>
      <c r="W7" s="200"/>
      <c r="X7" s="201"/>
      <c r="Y7" s="196" t="s">
        <v>68</v>
      </c>
      <c r="Z7" s="196" t="s">
        <v>69</v>
      </c>
    </row>
    <row r="8" spans="1:27" ht="15.75" customHeight="1">
      <c r="A8" s="185"/>
      <c r="B8" s="187"/>
      <c r="C8" s="182"/>
      <c r="D8" s="210"/>
      <c r="E8" s="227"/>
      <c r="F8" s="192" t="s">
        <v>34</v>
      </c>
      <c r="G8" s="193"/>
      <c r="H8" s="193"/>
      <c r="I8" s="194"/>
      <c r="J8" s="202" t="s">
        <v>15</v>
      </c>
      <c r="K8" s="203"/>
      <c r="L8" s="203"/>
      <c r="M8" s="204"/>
      <c r="N8" s="233"/>
      <c r="O8" s="230"/>
      <c r="P8" s="202" t="s">
        <v>62</v>
      </c>
      <c r="Q8" s="203"/>
      <c r="R8" s="203"/>
      <c r="S8" s="204"/>
      <c r="T8" s="197"/>
      <c r="U8" s="202" t="s">
        <v>67</v>
      </c>
      <c r="V8" s="203"/>
      <c r="W8" s="203"/>
      <c r="X8" s="204"/>
      <c r="Y8" s="197"/>
      <c r="Z8" s="197"/>
    </row>
    <row r="9" spans="1:27" ht="30.75" customHeight="1">
      <c r="A9" s="186"/>
      <c r="B9" s="188"/>
      <c r="C9" s="183"/>
      <c r="D9" s="211"/>
      <c r="E9" s="228"/>
      <c r="F9" s="3" t="s">
        <v>5</v>
      </c>
      <c r="G9" s="21" t="s">
        <v>41</v>
      </c>
      <c r="H9" s="26" t="s">
        <v>6</v>
      </c>
      <c r="I9" s="3" t="s">
        <v>7</v>
      </c>
      <c r="J9" s="3" t="s">
        <v>5</v>
      </c>
      <c r="K9" s="37" t="s">
        <v>41</v>
      </c>
      <c r="L9" s="26" t="s">
        <v>6</v>
      </c>
      <c r="M9" s="3" t="s">
        <v>7</v>
      </c>
      <c r="N9" s="234"/>
      <c r="O9" s="231"/>
      <c r="P9" s="3" t="s">
        <v>5</v>
      </c>
      <c r="Q9" s="37" t="s">
        <v>41</v>
      </c>
      <c r="R9" s="26" t="s">
        <v>6</v>
      </c>
      <c r="S9" s="3" t="s">
        <v>7</v>
      </c>
      <c r="T9" s="198"/>
      <c r="U9" s="3" t="s">
        <v>5</v>
      </c>
      <c r="V9" s="37" t="s">
        <v>41</v>
      </c>
      <c r="W9" s="26" t="s">
        <v>6</v>
      </c>
      <c r="X9" s="3" t="s">
        <v>7</v>
      </c>
      <c r="Y9" s="198"/>
      <c r="Z9" s="198"/>
    </row>
    <row r="10" spans="1:27" ht="22.5" customHeight="1">
      <c r="A10" s="6">
        <v>1</v>
      </c>
      <c r="B10" s="4" t="s">
        <v>25</v>
      </c>
      <c r="C10" s="55" t="s">
        <v>53</v>
      </c>
      <c r="D10" s="5" t="s">
        <v>10</v>
      </c>
      <c r="E10" s="5">
        <v>1190.5999999999999</v>
      </c>
      <c r="F10" s="5">
        <v>3570</v>
      </c>
      <c r="G10" s="22">
        <v>11.7</v>
      </c>
      <c r="H10" s="7">
        <f>F10*G10/1000</f>
        <v>41.768999999999998</v>
      </c>
      <c r="I10" s="5">
        <f>H10*E10</f>
        <v>49730.171399999992</v>
      </c>
      <c r="J10" s="7">
        <v>3816.33</v>
      </c>
      <c r="K10" s="22">
        <v>11.7</v>
      </c>
      <c r="L10" s="7">
        <f>J10*K10/1000</f>
        <v>44.651060999999991</v>
      </c>
      <c r="M10" s="5">
        <f>L10*E10</f>
        <v>53161.553226599986</v>
      </c>
      <c r="N10" s="42">
        <f t="shared" ref="N10:N17" si="0">M10/I10*100</f>
        <v>106.89999999999999</v>
      </c>
      <c r="O10" s="73">
        <f>M10/I10*100</f>
        <v>106.89999999999999</v>
      </c>
      <c r="P10" s="7">
        <v>4251.3900000000003</v>
      </c>
      <c r="Q10" s="22">
        <v>11.7</v>
      </c>
      <c r="R10" s="7">
        <f>P10*Q10/1000</f>
        <v>49.741262999999996</v>
      </c>
      <c r="S10" s="5">
        <f>R10*E10</f>
        <v>59221.94772779999</v>
      </c>
      <c r="T10" s="7">
        <f t="shared" ref="T10:T17" si="1">S10/M10*100</f>
        <v>111.39995755084074</v>
      </c>
      <c r="U10" s="7">
        <v>4357.68</v>
      </c>
      <c r="V10" s="22">
        <v>11.7</v>
      </c>
      <c r="W10" s="7">
        <f>U10*V10/1000</f>
        <v>50.984856000000001</v>
      </c>
      <c r="X10" s="5">
        <f>W10*E10</f>
        <v>60702.569553599998</v>
      </c>
      <c r="Y10" s="7">
        <f>X10/S10*100</f>
        <v>102.50012348902359</v>
      </c>
      <c r="Z10" s="7">
        <f>U10/P10*100</f>
        <v>102.50012348902359</v>
      </c>
    </row>
    <row r="11" spans="1:27" ht="17.25" customHeight="1">
      <c r="A11" s="6">
        <v>2</v>
      </c>
      <c r="B11" s="4" t="s">
        <v>11</v>
      </c>
      <c r="C11" s="55" t="s">
        <v>44</v>
      </c>
      <c r="D11" s="5" t="s">
        <v>12</v>
      </c>
      <c r="E11" s="6">
        <v>52</v>
      </c>
      <c r="F11" s="5">
        <v>3570</v>
      </c>
      <c r="G11" s="22">
        <v>30</v>
      </c>
      <c r="H11" s="7">
        <f>F11*G11/1000</f>
        <v>107.1</v>
      </c>
      <c r="I11" s="5">
        <f t="shared" ref="I11:I16" si="2">H11*E11</f>
        <v>5569.2</v>
      </c>
      <c r="J11" s="7">
        <v>3816.33</v>
      </c>
      <c r="K11" s="22">
        <v>30</v>
      </c>
      <c r="L11" s="7">
        <f>J11*K11/1000</f>
        <v>114.48989999999999</v>
      </c>
      <c r="M11" s="5">
        <f t="shared" ref="M11:M16" si="3">L11*E11</f>
        <v>5953.4748</v>
      </c>
      <c r="N11" s="42">
        <f t="shared" si="0"/>
        <v>106.89999999999999</v>
      </c>
      <c r="O11" s="73">
        <f t="shared" ref="O11:O17" si="4">M11/I11*100</f>
        <v>106.89999999999999</v>
      </c>
      <c r="P11" s="7">
        <v>4251.3900000000003</v>
      </c>
      <c r="Q11" s="22">
        <v>30</v>
      </c>
      <c r="R11" s="7">
        <f>P11*Q11/1000</f>
        <v>127.54170000000001</v>
      </c>
      <c r="S11" s="5">
        <f t="shared" ref="S11:S16" si="5">R11*E11</f>
        <v>6632.1684000000005</v>
      </c>
      <c r="T11" s="7">
        <f t="shared" si="1"/>
        <v>111.39995755084074</v>
      </c>
      <c r="U11" s="7">
        <v>4357.68</v>
      </c>
      <c r="V11" s="22">
        <v>30</v>
      </c>
      <c r="W11" s="7">
        <f>U11*V11/1000</f>
        <v>130.7304</v>
      </c>
      <c r="X11" s="5">
        <f>W11*E11</f>
        <v>6797.9808000000003</v>
      </c>
      <c r="Y11" s="7">
        <f>X11/S11*100</f>
        <v>102.50012348902358</v>
      </c>
      <c r="Z11" s="7">
        <f>U11/P11*100</f>
        <v>102.50012348902359</v>
      </c>
    </row>
    <row r="12" spans="1:27" ht="17.25" customHeight="1">
      <c r="A12" s="6">
        <v>3</v>
      </c>
      <c r="B12" s="4" t="s">
        <v>21</v>
      </c>
      <c r="C12" s="55" t="s">
        <v>43</v>
      </c>
      <c r="D12" s="5" t="s">
        <v>12</v>
      </c>
      <c r="E12" s="6">
        <v>52</v>
      </c>
      <c r="F12" s="5">
        <v>15.63</v>
      </c>
      <c r="G12" s="22">
        <v>6.09</v>
      </c>
      <c r="H12" s="7">
        <f>F12*G12</f>
        <v>95.186700000000002</v>
      </c>
      <c r="I12" s="5">
        <f t="shared" si="2"/>
        <v>4949.7084000000004</v>
      </c>
      <c r="J12" s="5">
        <v>16.43</v>
      </c>
      <c r="K12" s="22">
        <v>6.09</v>
      </c>
      <c r="L12" s="7">
        <f>J12*K12</f>
        <v>100.0587</v>
      </c>
      <c r="M12" s="5">
        <f t="shared" si="3"/>
        <v>5203.0524000000005</v>
      </c>
      <c r="N12" s="42">
        <f t="shared" si="0"/>
        <v>105.1183621241203</v>
      </c>
      <c r="O12" s="73">
        <f t="shared" si="4"/>
        <v>105.1183621241203</v>
      </c>
      <c r="P12" s="5">
        <v>18.29</v>
      </c>
      <c r="Q12" s="22">
        <v>6.09</v>
      </c>
      <c r="R12" s="7">
        <f>P12*Q12</f>
        <v>111.3861</v>
      </c>
      <c r="S12" s="5">
        <f t="shared" si="5"/>
        <v>5792.0771999999997</v>
      </c>
      <c r="T12" s="7">
        <f t="shared" si="1"/>
        <v>111.32075471698111</v>
      </c>
      <c r="U12" s="10">
        <v>20.37</v>
      </c>
      <c r="V12" s="22">
        <v>6.09</v>
      </c>
      <c r="W12" s="7">
        <f>U12*V12</f>
        <v>124.05330000000001</v>
      </c>
      <c r="X12" s="5">
        <f>W12*E12</f>
        <v>6450.7716</v>
      </c>
      <c r="Y12" s="7">
        <f>X12/S12*100</f>
        <v>111.37233460907601</v>
      </c>
      <c r="Z12" s="7">
        <f>U12/P12*100</f>
        <v>111.37233460907601</v>
      </c>
    </row>
    <row r="13" spans="1:27" ht="17.25" customHeight="1">
      <c r="A13" s="6">
        <v>4</v>
      </c>
      <c r="B13" s="4" t="s">
        <v>16</v>
      </c>
      <c r="C13" s="55" t="s">
        <v>43</v>
      </c>
      <c r="D13" s="5" t="s">
        <v>12</v>
      </c>
      <c r="E13" s="6">
        <v>52</v>
      </c>
      <c r="F13" s="5">
        <v>12.39</v>
      </c>
      <c r="G13" s="22">
        <v>6.09</v>
      </c>
      <c r="H13" s="7">
        <f>F13*G13</f>
        <v>75.455100000000002</v>
      </c>
      <c r="I13" s="5">
        <f t="shared" si="2"/>
        <v>3923.6651999999999</v>
      </c>
      <c r="J13" s="5">
        <v>13.03</v>
      </c>
      <c r="K13" s="22">
        <v>6.09</v>
      </c>
      <c r="L13" s="7">
        <f>J13*K13</f>
        <v>79.352699999999999</v>
      </c>
      <c r="M13" s="5">
        <f t="shared" si="3"/>
        <v>4126.3404</v>
      </c>
      <c r="N13" s="42">
        <f t="shared" si="0"/>
        <v>105.16545601291365</v>
      </c>
      <c r="O13" s="73">
        <f t="shared" si="4"/>
        <v>105.16545601291365</v>
      </c>
      <c r="P13" s="5">
        <v>14.5</v>
      </c>
      <c r="Q13" s="22">
        <v>6.09</v>
      </c>
      <c r="R13" s="7">
        <f>P13*Q13</f>
        <v>88.304999999999993</v>
      </c>
      <c r="S13" s="5">
        <f t="shared" si="5"/>
        <v>4591.8599999999997</v>
      </c>
      <c r="T13" s="7">
        <f t="shared" si="1"/>
        <v>111.28165771297004</v>
      </c>
      <c r="U13" s="10">
        <f>P13*1.114</f>
        <v>16.153000000000002</v>
      </c>
      <c r="V13" s="22">
        <v>6.09</v>
      </c>
      <c r="W13" s="7">
        <f>U13*V13</f>
        <v>98.371770000000012</v>
      </c>
      <c r="X13" s="5">
        <f>W13*E13</f>
        <v>5115.3320400000002</v>
      </c>
      <c r="Y13" s="7">
        <f>X13/S13*100</f>
        <v>111.4</v>
      </c>
      <c r="Z13" s="7">
        <f>U13/P13*100</f>
        <v>111.4</v>
      </c>
      <c r="AA13" s="1"/>
    </row>
    <row r="14" spans="1:27" ht="17.25" customHeight="1">
      <c r="A14" s="6">
        <v>5</v>
      </c>
      <c r="B14" s="4" t="s">
        <v>18</v>
      </c>
      <c r="C14" s="55" t="s">
        <v>45</v>
      </c>
      <c r="D14" s="5" t="s">
        <v>12</v>
      </c>
      <c r="E14" s="6">
        <v>52</v>
      </c>
      <c r="F14" s="5">
        <v>2.9</v>
      </c>
      <c r="G14" s="22">
        <v>55</v>
      </c>
      <c r="H14" s="7">
        <f>F14*G14</f>
        <v>159.5</v>
      </c>
      <c r="I14" s="5">
        <f t="shared" si="2"/>
        <v>8294</v>
      </c>
      <c r="J14" s="5">
        <v>3.02</v>
      </c>
      <c r="K14" s="22">
        <v>55</v>
      </c>
      <c r="L14" s="7">
        <f>J14*K14</f>
        <v>166.1</v>
      </c>
      <c r="M14" s="5">
        <f t="shared" si="3"/>
        <v>8637.1999999999989</v>
      </c>
      <c r="N14" s="42">
        <f t="shared" si="0"/>
        <v>104.13793103448275</v>
      </c>
      <c r="O14" s="73">
        <f t="shared" si="4"/>
        <v>104.13793103448275</v>
      </c>
      <c r="P14" s="5">
        <v>3.24</v>
      </c>
      <c r="Q14" s="22">
        <v>55</v>
      </c>
      <c r="R14" s="7">
        <f>P14*Q14</f>
        <v>178.20000000000002</v>
      </c>
      <c r="S14" s="5">
        <f t="shared" si="5"/>
        <v>9266.4000000000015</v>
      </c>
      <c r="T14" s="7">
        <f t="shared" si="1"/>
        <v>107.28476821192056</v>
      </c>
      <c r="U14" s="5">
        <v>3.28</v>
      </c>
      <c r="V14" s="22">
        <v>55</v>
      </c>
      <c r="W14" s="7">
        <f>U14*V14</f>
        <v>180.39999999999998</v>
      </c>
      <c r="X14" s="5">
        <f>W14*E14</f>
        <v>9380.7999999999993</v>
      </c>
      <c r="Y14" s="7">
        <f>X14/S14*100</f>
        <v>101.23456790123456</v>
      </c>
      <c r="Z14" s="7">
        <f>U14/P14*100</f>
        <v>101.23456790123456</v>
      </c>
    </row>
    <row r="15" spans="1:27" ht="17.25" customHeight="1">
      <c r="A15" s="6">
        <v>6</v>
      </c>
      <c r="B15" s="4" t="s">
        <v>36</v>
      </c>
      <c r="C15" s="55" t="s">
        <v>43</v>
      </c>
      <c r="D15" s="5" t="s">
        <v>10</v>
      </c>
      <c r="E15" s="18">
        <v>126.8</v>
      </c>
      <c r="F15" s="5">
        <v>15.63</v>
      </c>
      <c r="G15" s="23">
        <v>1.6E-2</v>
      </c>
      <c r="H15" s="7">
        <f>F15*G15</f>
        <v>0.25008000000000002</v>
      </c>
      <c r="I15" s="5">
        <f t="shared" si="2"/>
        <v>31.710144000000003</v>
      </c>
      <c r="J15" s="5">
        <v>16.43</v>
      </c>
      <c r="K15" s="23">
        <v>1.6E-2</v>
      </c>
      <c r="L15" s="7">
        <f>J15*K15</f>
        <v>0.26288</v>
      </c>
      <c r="M15" s="5">
        <f t="shared" si="3"/>
        <v>33.333184000000003</v>
      </c>
      <c r="N15" s="42">
        <f t="shared" si="0"/>
        <v>105.1183621241203</v>
      </c>
      <c r="O15" s="73">
        <f t="shared" si="4"/>
        <v>105.1183621241203</v>
      </c>
      <c r="P15" s="5"/>
      <c r="Q15" s="23">
        <v>1.6E-2</v>
      </c>
      <c r="R15" s="7">
        <f>P15*Q15</f>
        <v>0</v>
      </c>
      <c r="S15" s="5">
        <f t="shared" si="5"/>
        <v>0</v>
      </c>
      <c r="T15" s="7">
        <f t="shared" si="1"/>
        <v>0</v>
      </c>
      <c r="U15" s="5"/>
      <c r="V15" s="23"/>
      <c r="W15" s="42"/>
      <c r="X15" s="5"/>
      <c r="Y15" s="7"/>
      <c r="Z15" s="7"/>
    </row>
    <row r="16" spans="1:27" ht="17.25" customHeight="1">
      <c r="A16" s="6">
        <v>7</v>
      </c>
      <c r="B16" s="4" t="s">
        <v>37</v>
      </c>
      <c r="C16" s="55" t="s">
        <v>45</v>
      </c>
      <c r="D16" s="5" t="s">
        <v>10</v>
      </c>
      <c r="E16" s="18">
        <v>126.8</v>
      </c>
      <c r="F16" s="5">
        <v>2.9</v>
      </c>
      <c r="G16" s="22">
        <v>2</v>
      </c>
      <c r="H16" s="7">
        <f>F16*G16</f>
        <v>5.8</v>
      </c>
      <c r="I16" s="5">
        <f t="shared" si="2"/>
        <v>735.43999999999994</v>
      </c>
      <c r="J16" s="5">
        <v>3.02</v>
      </c>
      <c r="K16" s="22">
        <v>2</v>
      </c>
      <c r="L16" s="7">
        <f>J16*K16</f>
        <v>6.04</v>
      </c>
      <c r="M16" s="5">
        <f t="shared" si="3"/>
        <v>765.87199999999996</v>
      </c>
      <c r="N16" s="42">
        <f t="shared" si="0"/>
        <v>104.13793103448276</v>
      </c>
      <c r="O16" s="73">
        <f t="shared" si="4"/>
        <v>104.13793103448276</v>
      </c>
      <c r="P16" s="5"/>
      <c r="Q16" s="22">
        <v>2</v>
      </c>
      <c r="R16" s="7">
        <f>P16*Q16</f>
        <v>0</v>
      </c>
      <c r="S16" s="5">
        <f t="shared" si="5"/>
        <v>0</v>
      </c>
      <c r="T16" s="7">
        <f t="shared" si="1"/>
        <v>0</v>
      </c>
      <c r="U16" s="5"/>
      <c r="V16" s="22"/>
      <c r="W16" s="42"/>
      <c r="X16" s="5"/>
      <c r="Y16" s="7"/>
      <c r="Z16" s="7"/>
    </row>
    <row r="17" spans="1:29" ht="17.25" customHeight="1">
      <c r="A17" s="6">
        <v>8</v>
      </c>
      <c r="B17" s="4" t="s">
        <v>19</v>
      </c>
      <c r="C17" s="4"/>
      <c r="D17" s="8" t="s">
        <v>13</v>
      </c>
      <c r="E17" s="9" t="s">
        <v>13</v>
      </c>
      <c r="F17" s="8" t="s">
        <v>13</v>
      </c>
      <c r="G17" s="24" t="s">
        <v>13</v>
      </c>
      <c r="H17" s="8" t="s">
        <v>13</v>
      </c>
      <c r="I17" s="10">
        <f>SUM(I10:I16)</f>
        <v>73233.895143999995</v>
      </c>
      <c r="J17" s="8" t="s">
        <v>13</v>
      </c>
      <c r="K17" s="24" t="s">
        <v>13</v>
      </c>
      <c r="L17" s="8" t="s">
        <v>13</v>
      </c>
      <c r="M17" s="10">
        <f>SUM(M10:M16)</f>
        <v>77880.826010599994</v>
      </c>
      <c r="N17" s="74">
        <f t="shared" si="0"/>
        <v>106.34532801711929</v>
      </c>
      <c r="O17" s="75">
        <f t="shared" si="4"/>
        <v>106.34532801711929</v>
      </c>
      <c r="P17" s="8" t="s">
        <v>13</v>
      </c>
      <c r="Q17" s="24" t="s">
        <v>13</v>
      </c>
      <c r="R17" s="8" t="s">
        <v>13</v>
      </c>
      <c r="S17" s="10">
        <f>SUM(S10:S16)</f>
        <v>85504.453327800002</v>
      </c>
      <c r="T17" s="39">
        <f t="shared" si="1"/>
        <v>109.78883726292578</v>
      </c>
      <c r="U17" s="8" t="s">
        <v>13</v>
      </c>
      <c r="V17" s="24" t="s">
        <v>13</v>
      </c>
      <c r="W17" s="8" t="s">
        <v>13</v>
      </c>
      <c r="X17" s="10">
        <f>SUM(X10:X16)</f>
        <v>88447.453993600007</v>
      </c>
      <c r="Y17" s="39">
        <f>X17/S17*100</f>
        <v>103.44192676668824</v>
      </c>
      <c r="Z17" s="7" t="s">
        <v>13</v>
      </c>
    </row>
    <row r="18" spans="1:29" s="1" customFormat="1" ht="43.5" customHeight="1">
      <c r="A18" s="195" t="s">
        <v>70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19"/>
    </row>
    <row r="19" spans="1:29" s="1" customFormat="1" ht="18.75">
      <c r="A19" s="225" t="s">
        <v>24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119"/>
    </row>
    <row r="20" spans="1:29" s="1" customFormat="1" ht="18.75" customHeight="1">
      <c r="A20" s="184" t="s">
        <v>0</v>
      </c>
      <c r="B20" s="181" t="s">
        <v>1</v>
      </c>
      <c r="C20" s="181" t="s">
        <v>40</v>
      </c>
      <c r="D20" s="209" t="s">
        <v>2</v>
      </c>
      <c r="E20" s="226" t="s">
        <v>3</v>
      </c>
      <c r="F20" s="189" t="s">
        <v>14</v>
      </c>
      <c r="G20" s="190"/>
      <c r="H20" s="190"/>
      <c r="I20" s="191"/>
      <c r="J20" s="199" t="s">
        <v>4</v>
      </c>
      <c r="K20" s="200"/>
      <c r="L20" s="200"/>
      <c r="M20" s="201"/>
      <c r="N20" s="232" t="s">
        <v>8</v>
      </c>
      <c r="O20" s="229" t="s">
        <v>8</v>
      </c>
      <c r="P20" s="199" t="s">
        <v>61</v>
      </c>
      <c r="Q20" s="200"/>
      <c r="R20" s="200"/>
      <c r="S20" s="201"/>
      <c r="T20" s="196" t="s">
        <v>63</v>
      </c>
      <c r="U20" s="199" t="s">
        <v>65</v>
      </c>
      <c r="V20" s="200"/>
      <c r="W20" s="200"/>
      <c r="X20" s="201"/>
      <c r="Y20" s="196" t="s">
        <v>68</v>
      </c>
      <c r="Z20" s="196" t="s">
        <v>69</v>
      </c>
    </row>
    <row r="21" spans="1:29" s="1" customFormat="1" ht="18.75" customHeight="1">
      <c r="A21" s="185"/>
      <c r="B21" s="187"/>
      <c r="C21" s="182"/>
      <c r="D21" s="210"/>
      <c r="E21" s="227"/>
      <c r="F21" s="192" t="s">
        <v>34</v>
      </c>
      <c r="G21" s="193"/>
      <c r="H21" s="193"/>
      <c r="I21" s="194"/>
      <c r="J21" s="202" t="s">
        <v>15</v>
      </c>
      <c r="K21" s="203"/>
      <c r="L21" s="203"/>
      <c r="M21" s="204"/>
      <c r="N21" s="233"/>
      <c r="O21" s="230"/>
      <c r="P21" s="202" t="s">
        <v>62</v>
      </c>
      <c r="Q21" s="203"/>
      <c r="R21" s="203"/>
      <c r="S21" s="204"/>
      <c r="T21" s="197"/>
      <c r="U21" s="202" t="s">
        <v>67</v>
      </c>
      <c r="V21" s="203"/>
      <c r="W21" s="203"/>
      <c r="X21" s="204"/>
      <c r="Y21" s="197"/>
      <c r="Z21" s="197"/>
    </row>
    <row r="22" spans="1:29" s="1" customFormat="1" ht="30.75" customHeight="1">
      <c r="A22" s="186"/>
      <c r="B22" s="188"/>
      <c r="C22" s="183"/>
      <c r="D22" s="211"/>
      <c r="E22" s="228"/>
      <c r="F22" s="3" t="s">
        <v>5</v>
      </c>
      <c r="G22" s="21" t="s">
        <v>41</v>
      </c>
      <c r="H22" s="26" t="s">
        <v>6</v>
      </c>
      <c r="I22" s="3" t="s">
        <v>7</v>
      </c>
      <c r="J22" s="3" t="s">
        <v>5</v>
      </c>
      <c r="K22" s="37" t="s">
        <v>41</v>
      </c>
      <c r="L22" s="28" t="s">
        <v>6</v>
      </c>
      <c r="M22" s="3" t="s">
        <v>7</v>
      </c>
      <c r="N22" s="234"/>
      <c r="O22" s="231"/>
      <c r="P22" s="3" t="s">
        <v>5</v>
      </c>
      <c r="Q22" s="37" t="s">
        <v>41</v>
      </c>
      <c r="R22" s="26" t="s">
        <v>6</v>
      </c>
      <c r="S22" s="3" t="s">
        <v>7</v>
      </c>
      <c r="T22" s="198"/>
      <c r="U22" s="3" t="s">
        <v>5</v>
      </c>
      <c r="V22" s="37" t="s">
        <v>41</v>
      </c>
      <c r="W22" s="26" t="s">
        <v>6</v>
      </c>
      <c r="X22" s="3" t="s">
        <v>7</v>
      </c>
      <c r="Y22" s="198"/>
      <c r="Z22" s="198"/>
    </row>
    <row r="23" spans="1:29" s="1" customFormat="1" ht="17.25" customHeight="1">
      <c r="A23" s="6">
        <v>1</v>
      </c>
      <c r="B23" s="4" t="s">
        <v>25</v>
      </c>
      <c r="C23" s="55" t="s">
        <v>52</v>
      </c>
      <c r="D23" s="5" t="s">
        <v>10</v>
      </c>
      <c r="E23" s="18">
        <v>65515.6</v>
      </c>
      <c r="F23" s="5">
        <v>3570</v>
      </c>
      <c r="G23" s="22">
        <v>11.7</v>
      </c>
      <c r="H23" s="7">
        <f>F23*G23/1000</f>
        <v>41.768999999999998</v>
      </c>
      <c r="I23" s="5">
        <f>H23*E23</f>
        <v>2736521.0963999997</v>
      </c>
      <c r="J23" s="7">
        <v>3816.33</v>
      </c>
      <c r="K23" s="22">
        <v>11.7</v>
      </c>
      <c r="L23" s="7">
        <f>J23*K23/1000</f>
        <v>44.651060999999991</v>
      </c>
      <c r="M23" s="5">
        <f>L23*E23</f>
        <v>2925341.0520515996</v>
      </c>
      <c r="N23" s="42">
        <f t="shared" ref="N23:N30" si="6">M23/I23*100</f>
        <v>106.89999999999999</v>
      </c>
      <c r="O23" s="73">
        <f>M23/I23*100</f>
        <v>106.89999999999999</v>
      </c>
      <c r="P23" s="7">
        <v>4251.3900000000003</v>
      </c>
      <c r="Q23" s="22">
        <v>11.7</v>
      </c>
      <c r="R23" s="7">
        <f>P23*Q23/1000</f>
        <v>49.741262999999996</v>
      </c>
      <c r="S23" s="5">
        <f>R23*E23</f>
        <v>3258828.6902027996</v>
      </c>
      <c r="T23" s="7">
        <f>S23/M23*100</f>
        <v>111.39995755084074</v>
      </c>
      <c r="U23" s="7">
        <v>4357.68</v>
      </c>
      <c r="V23" s="22">
        <v>11.7</v>
      </c>
      <c r="W23" s="7">
        <f>U23*V23/1000</f>
        <v>50.984856000000001</v>
      </c>
      <c r="X23" s="5">
        <f>W23*E23</f>
        <v>3340303.4317536</v>
      </c>
      <c r="Y23" s="7">
        <f>X23/S23*100</f>
        <v>102.50012348902359</v>
      </c>
      <c r="Z23" s="7">
        <f>U23/P23*100</f>
        <v>102.50012348902359</v>
      </c>
    </row>
    <row r="24" spans="1:29" s="1" customFormat="1" ht="17.25" customHeight="1">
      <c r="A24" s="6">
        <v>2</v>
      </c>
      <c r="B24" s="4" t="s">
        <v>11</v>
      </c>
      <c r="C24" s="55" t="s">
        <v>52</v>
      </c>
      <c r="D24" s="5" t="s">
        <v>12</v>
      </c>
      <c r="E24" s="6">
        <v>1419</v>
      </c>
      <c r="F24" s="5">
        <v>3570</v>
      </c>
      <c r="G24" s="22">
        <v>30</v>
      </c>
      <c r="H24" s="7">
        <f>F24*G24/1000</f>
        <v>107.1</v>
      </c>
      <c r="I24" s="5">
        <f t="shared" ref="I24:I29" si="7">H24*E24</f>
        <v>151974.9</v>
      </c>
      <c r="J24" s="7">
        <v>3816.33</v>
      </c>
      <c r="K24" s="22">
        <v>30</v>
      </c>
      <c r="L24" s="7">
        <f>J24*K24/1000</f>
        <v>114.48989999999999</v>
      </c>
      <c r="M24" s="5">
        <f t="shared" ref="M24:M29" si="8">L24*E24</f>
        <v>162461.16809999998</v>
      </c>
      <c r="N24" s="42">
        <f t="shared" si="6"/>
        <v>106.89999999999999</v>
      </c>
      <c r="O24" s="73">
        <f t="shared" ref="O24:O30" si="9">M24/I24*100</f>
        <v>106.89999999999999</v>
      </c>
      <c r="P24" s="7">
        <v>4251.3900000000003</v>
      </c>
      <c r="Q24" s="22">
        <v>30</v>
      </c>
      <c r="R24" s="7">
        <f>P24*Q24/1000</f>
        <v>127.54170000000001</v>
      </c>
      <c r="S24" s="5">
        <f t="shared" ref="S24:S29" si="10">R24*E24</f>
        <v>180981.67230000001</v>
      </c>
      <c r="T24" s="7">
        <f t="shared" ref="T24:T30" si="11">S24/M24*100</f>
        <v>111.39995755084075</v>
      </c>
      <c r="U24" s="7">
        <v>4357.68</v>
      </c>
      <c r="V24" s="22">
        <v>30</v>
      </c>
      <c r="W24" s="7">
        <f>U24*V24/1000</f>
        <v>130.7304</v>
      </c>
      <c r="X24" s="5">
        <f>W24*E24</f>
        <v>185506.4376</v>
      </c>
      <c r="Y24" s="7">
        <f>X24/S24*100</f>
        <v>102.50012348902359</v>
      </c>
      <c r="Z24" s="7">
        <f>U24/P24*100</f>
        <v>102.50012348902359</v>
      </c>
    </row>
    <row r="25" spans="1:29" s="1" customFormat="1" ht="17.25" customHeight="1">
      <c r="A25" s="6">
        <v>3</v>
      </c>
      <c r="B25" s="4" t="s">
        <v>21</v>
      </c>
      <c r="C25" s="55" t="s">
        <v>43</v>
      </c>
      <c r="D25" s="5" t="s">
        <v>12</v>
      </c>
      <c r="E25" s="6">
        <v>1419</v>
      </c>
      <c r="F25" s="5">
        <v>15.63</v>
      </c>
      <c r="G25" s="22">
        <v>5.53</v>
      </c>
      <c r="H25" s="7">
        <f>F25*G25</f>
        <v>86.433900000000008</v>
      </c>
      <c r="I25" s="5">
        <f t="shared" si="7"/>
        <v>122649.70410000002</v>
      </c>
      <c r="J25" s="5">
        <v>16.43</v>
      </c>
      <c r="K25" s="22">
        <v>5.53</v>
      </c>
      <c r="L25" s="7">
        <f>J25*K25</f>
        <v>90.857900000000001</v>
      </c>
      <c r="M25" s="5">
        <f t="shared" si="8"/>
        <v>128927.36010000001</v>
      </c>
      <c r="N25" s="42">
        <f t="shared" si="6"/>
        <v>105.11836212412027</v>
      </c>
      <c r="O25" s="73">
        <f t="shared" si="9"/>
        <v>105.11836212412027</v>
      </c>
      <c r="P25" s="5">
        <v>18.29</v>
      </c>
      <c r="Q25" s="22">
        <v>5.53</v>
      </c>
      <c r="R25" s="7">
        <f>P25*Q25</f>
        <v>101.1437</v>
      </c>
      <c r="S25" s="5">
        <f t="shared" si="10"/>
        <v>143522.91029999999</v>
      </c>
      <c r="T25" s="7">
        <f t="shared" si="11"/>
        <v>111.32075471698113</v>
      </c>
      <c r="U25" s="10">
        <v>20.37</v>
      </c>
      <c r="V25" s="22">
        <v>5.53</v>
      </c>
      <c r="W25" s="7">
        <f>U25*V25</f>
        <v>112.6461</v>
      </c>
      <c r="X25" s="5">
        <f>W25*E25</f>
        <v>159844.81590000002</v>
      </c>
      <c r="Y25" s="7">
        <f>X25/S25*100</f>
        <v>111.37233460907601</v>
      </c>
      <c r="Z25" s="7">
        <f>U25/P25*100</f>
        <v>111.37233460907601</v>
      </c>
    </row>
    <row r="26" spans="1:29" s="1" customFormat="1" ht="17.25" customHeight="1">
      <c r="A26" s="6">
        <v>4</v>
      </c>
      <c r="B26" s="4" t="s">
        <v>16</v>
      </c>
      <c r="C26" s="55" t="s">
        <v>43</v>
      </c>
      <c r="D26" s="5" t="s">
        <v>12</v>
      </c>
      <c r="E26" s="6">
        <v>1419</v>
      </c>
      <c r="F26" s="5">
        <v>12.39</v>
      </c>
      <c r="G26" s="22">
        <v>5.53</v>
      </c>
      <c r="H26" s="7">
        <f>F26*G26</f>
        <v>68.5167</v>
      </c>
      <c r="I26" s="5">
        <f t="shared" si="7"/>
        <v>97225.1973</v>
      </c>
      <c r="J26" s="5">
        <v>13.03</v>
      </c>
      <c r="K26" s="22">
        <v>5.53</v>
      </c>
      <c r="L26" s="7">
        <f>J26*K26</f>
        <v>72.055899999999994</v>
      </c>
      <c r="M26" s="5">
        <f t="shared" si="8"/>
        <v>102247.32209999999</v>
      </c>
      <c r="N26" s="42">
        <f t="shared" si="6"/>
        <v>105.16545601291362</v>
      </c>
      <c r="O26" s="73">
        <f t="shared" si="9"/>
        <v>105.16545601291362</v>
      </c>
      <c r="P26" s="5">
        <v>14.5</v>
      </c>
      <c r="Q26" s="22">
        <v>5.53</v>
      </c>
      <c r="R26" s="7">
        <f>P26*Q26</f>
        <v>80.185000000000002</v>
      </c>
      <c r="S26" s="5">
        <f t="shared" si="10"/>
        <v>113782.515</v>
      </c>
      <c r="T26" s="7">
        <f t="shared" si="11"/>
        <v>111.28165771297007</v>
      </c>
      <c r="U26" s="10">
        <f>P26*1.114</f>
        <v>16.153000000000002</v>
      </c>
      <c r="V26" s="22">
        <v>5.53</v>
      </c>
      <c r="W26" s="7">
        <f>U26*V26</f>
        <v>89.326090000000022</v>
      </c>
      <c r="X26" s="5">
        <f>W26*E26</f>
        <v>126753.72171000003</v>
      </c>
      <c r="Y26" s="7">
        <f>X26/S26*100</f>
        <v>111.40000000000003</v>
      </c>
      <c r="Z26" s="7">
        <f>U26/P26*100</f>
        <v>111.4</v>
      </c>
    </row>
    <row r="27" spans="1:29" s="1" customFormat="1" ht="17.25" customHeight="1">
      <c r="A27" s="6">
        <v>5</v>
      </c>
      <c r="B27" s="4" t="s">
        <v>18</v>
      </c>
      <c r="C27" s="55" t="s">
        <v>45</v>
      </c>
      <c r="D27" s="5" t="s">
        <v>12</v>
      </c>
      <c r="E27" s="6">
        <v>1419</v>
      </c>
      <c r="F27" s="5">
        <v>2.9</v>
      </c>
      <c r="G27" s="22">
        <v>55</v>
      </c>
      <c r="H27" s="7">
        <f>F27*G27</f>
        <v>159.5</v>
      </c>
      <c r="I27" s="5">
        <f t="shared" si="7"/>
        <v>226330.5</v>
      </c>
      <c r="J27" s="5">
        <v>3.02</v>
      </c>
      <c r="K27" s="22">
        <v>55</v>
      </c>
      <c r="L27" s="7">
        <f>J27*K27</f>
        <v>166.1</v>
      </c>
      <c r="M27" s="5">
        <f t="shared" si="8"/>
        <v>235695.9</v>
      </c>
      <c r="N27" s="42">
        <f t="shared" si="6"/>
        <v>104.13793103448276</v>
      </c>
      <c r="O27" s="73">
        <f t="shared" si="9"/>
        <v>104.13793103448276</v>
      </c>
      <c r="P27" s="5">
        <v>3.24</v>
      </c>
      <c r="Q27" s="22">
        <v>55</v>
      </c>
      <c r="R27" s="7">
        <f>P27*Q27</f>
        <v>178.20000000000002</v>
      </c>
      <c r="S27" s="5">
        <f t="shared" si="10"/>
        <v>252865.80000000002</v>
      </c>
      <c r="T27" s="7">
        <f t="shared" si="11"/>
        <v>107.28476821192055</v>
      </c>
      <c r="U27" s="5">
        <v>3.28</v>
      </c>
      <c r="V27" s="22">
        <v>55</v>
      </c>
      <c r="W27" s="7">
        <f>U27*V27</f>
        <v>180.39999999999998</v>
      </c>
      <c r="X27" s="5">
        <f>W27*E27</f>
        <v>255987.59999999998</v>
      </c>
      <c r="Y27" s="7">
        <f>X27/S27*100</f>
        <v>101.23456790123456</v>
      </c>
      <c r="Z27" s="7">
        <f>U27/P27*100</f>
        <v>101.23456790123456</v>
      </c>
    </row>
    <row r="28" spans="1:29" s="1" customFormat="1" ht="17.25" customHeight="1">
      <c r="A28" s="6">
        <v>6</v>
      </c>
      <c r="B28" s="4" t="s">
        <v>36</v>
      </c>
      <c r="C28" s="55" t="s">
        <v>43</v>
      </c>
      <c r="D28" s="5" t="s">
        <v>10</v>
      </c>
      <c r="E28" s="18">
        <v>3786</v>
      </c>
      <c r="F28" s="5">
        <v>15.63</v>
      </c>
      <c r="G28" s="23">
        <v>1.6E-2</v>
      </c>
      <c r="H28" s="7">
        <f>F28*G28</f>
        <v>0.25008000000000002</v>
      </c>
      <c r="I28" s="5">
        <f t="shared" si="7"/>
        <v>946.80288000000007</v>
      </c>
      <c r="J28" s="5">
        <v>16.43</v>
      </c>
      <c r="K28" s="23">
        <v>1.6E-2</v>
      </c>
      <c r="L28" s="7">
        <f>J28*K28</f>
        <v>0.26288</v>
      </c>
      <c r="M28" s="5">
        <f t="shared" si="8"/>
        <v>995.26368000000002</v>
      </c>
      <c r="N28" s="42">
        <f t="shared" si="6"/>
        <v>105.11836212412027</v>
      </c>
      <c r="O28" s="73">
        <f t="shared" si="9"/>
        <v>105.11836212412027</v>
      </c>
      <c r="P28" s="5"/>
      <c r="Q28" s="23">
        <v>1.6E-2</v>
      </c>
      <c r="R28" s="7">
        <f>P28*Q28</f>
        <v>0</v>
      </c>
      <c r="S28" s="5">
        <f t="shared" si="10"/>
        <v>0</v>
      </c>
      <c r="T28" s="7">
        <f t="shared" si="11"/>
        <v>0</v>
      </c>
      <c r="U28" s="5"/>
      <c r="V28" s="23"/>
      <c r="W28" s="42"/>
      <c r="X28" s="5"/>
      <c r="Y28" s="7"/>
      <c r="Z28" s="7"/>
    </row>
    <row r="29" spans="1:29" s="1" customFormat="1" ht="17.25" customHeight="1">
      <c r="A29" s="6">
        <v>7</v>
      </c>
      <c r="B29" s="4" t="s">
        <v>37</v>
      </c>
      <c r="C29" s="55" t="s">
        <v>45</v>
      </c>
      <c r="D29" s="5" t="s">
        <v>10</v>
      </c>
      <c r="E29" s="18">
        <v>3786</v>
      </c>
      <c r="F29" s="5">
        <v>2.9</v>
      </c>
      <c r="G29" s="22">
        <v>2</v>
      </c>
      <c r="H29" s="7">
        <f>F29*G29</f>
        <v>5.8</v>
      </c>
      <c r="I29" s="5">
        <f t="shared" si="7"/>
        <v>21958.799999999999</v>
      </c>
      <c r="J29" s="5">
        <v>3.02</v>
      </c>
      <c r="K29" s="22">
        <v>2</v>
      </c>
      <c r="L29" s="7">
        <f>J29*K29</f>
        <v>6.04</v>
      </c>
      <c r="M29" s="5">
        <f t="shared" si="8"/>
        <v>22867.439999999999</v>
      </c>
      <c r="N29" s="42">
        <f t="shared" si="6"/>
        <v>104.13793103448276</v>
      </c>
      <c r="O29" s="73">
        <f t="shared" si="9"/>
        <v>104.13793103448276</v>
      </c>
      <c r="P29" s="5"/>
      <c r="Q29" s="22">
        <v>2</v>
      </c>
      <c r="R29" s="7">
        <f>P29*Q29</f>
        <v>0</v>
      </c>
      <c r="S29" s="5">
        <f t="shared" si="10"/>
        <v>0</v>
      </c>
      <c r="T29" s="7">
        <f t="shared" si="11"/>
        <v>0</v>
      </c>
      <c r="U29" s="5"/>
      <c r="V29" s="22"/>
      <c r="W29" s="42"/>
      <c r="X29" s="5"/>
      <c r="Y29" s="7"/>
      <c r="Z29" s="7"/>
    </row>
    <row r="30" spans="1:29" s="1" customFormat="1" ht="17.25" customHeight="1">
      <c r="A30" s="6">
        <v>8</v>
      </c>
      <c r="B30" s="4" t="s">
        <v>19</v>
      </c>
      <c r="C30" s="4"/>
      <c r="D30" s="8" t="s">
        <v>13</v>
      </c>
      <c r="E30" s="9" t="s">
        <v>13</v>
      </c>
      <c r="F30" s="8" t="s">
        <v>13</v>
      </c>
      <c r="G30" s="24" t="s">
        <v>13</v>
      </c>
      <c r="H30" s="8" t="s">
        <v>13</v>
      </c>
      <c r="I30" s="10">
        <f>SUM(I23:I29)</f>
        <v>3357607.0006799996</v>
      </c>
      <c r="J30" s="8" t="s">
        <v>13</v>
      </c>
      <c r="K30" s="24" t="s">
        <v>13</v>
      </c>
      <c r="L30" s="8" t="s">
        <v>13</v>
      </c>
      <c r="M30" s="10">
        <f>SUM(M23:M29)</f>
        <v>3578535.5060315994</v>
      </c>
      <c r="N30" s="74">
        <f t="shared" si="6"/>
        <v>106.57993938262746</v>
      </c>
      <c r="O30" s="75">
        <f t="shared" si="9"/>
        <v>106.57993938262746</v>
      </c>
      <c r="P30" s="8" t="s">
        <v>13</v>
      </c>
      <c r="Q30" s="24" t="s">
        <v>13</v>
      </c>
      <c r="R30" s="8" t="s">
        <v>13</v>
      </c>
      <c r="S30" s="10">
        <f>SUM(S23:S29)</f>
        <v>3949981.5878027999</v>
      </c>
      <c r="T30" s="40">
        <f t="shared" si="11"/>
        <v>110.37983502315767</v>
      </c>
      <c r="U30" s="8" t="s">
        <v>13</v>
      </c>
      <c r="V30" s="24" t="s">
        <v>13</v>
      </c>
      <c r="W30" s="8" t="s">
        <v>13</v>
      </c>
      <c r="X30" s="35">
        <f>SUM(X23:X29)</f>
        <v>4068396.0069635999</v>
      </c>
      <c r="Y30" s="39">
        <f>X30/S30*100</f>
        <v>102.99784737038911</v>
      </c>
      <c r="Z30" s="7" t="s">
        <v>13</v>
      </c>
      <c r="AB30" s="93">
        <v>13238</v>
      </c>
      <c r="AC30" s="93">
        <v>1232940</v>
      </c>
    </row>
    <row r="31" spans="1:29" s="1" customFormat="1" ht="17.25" customHeight="1">
      <c r="A31" s="57"/>
      <c r="B31" s="58"/>
      <c r="C31" s="58"/>
      <c r="D31" s="59"/>
      <c r="E31" s="126"/>
      <c r="F31" s="59"/>
      <c r="G31" s="167"/>
      <c r="H31" s="59"/>
      <c r="I31" s="61"/>
      <c r="J31" s="59"/>
      <c r="K31" s="167"/>
      <c r="L31" s="59"/>
      <c r="M31" s="61"/>
      <c r="N31" s="78"/>
      <c r="O31" s="79"/>
      <c r="P31" s="59"/>
      <c r="Q31" s="167"/>
      <c r="R31" s="59"/>
      <c r="S31" s="61"/>
      <c r="T31" s="169"/>
      <c r="U31" s="59"/>
      <c r="V31" s="167"/>
      <c r="W31" s="59"/>
      <c r="X31" s="164"/>
      <c r="Y31" s="64"/>
      <c r="Z31" s="62"/>
      <c r="AB31" s="93"/>
      <c r="AC31" s="93"/>
    </row>
    <row r="32" spans="1:29" s="1" customFormat="1" ht="17.25" customHeight="1">
      <c r="A32" s="57"/>
      <c r="B32" s="58"/>
      <c r="C32" s="58"/>
      <c r="D32" s="59"/>
      <c r="E32" s="126"/>
      <c r="F32" s="59"/>
      <c r="G32" s="167"/>
      <c r="H32" s="59"/>
      <c r="I32" s="61"/>
      <c r="J32" s="59"/>
      <c r="K32" s="167"/>
      <c r="L32" s="59"/>
      <c r="M32" s="61"/>
      <c r="N32" s="78"/>
      <c r="O32" s="79"/>
      <c r="P32" s="59"/>
      <c r="Q32" s="167"/>
      <c r="R32" s="59"/>
      <c r="S32" s="61"/>
      <c r="T32" s="169"/>
      <c r="U32" s="59"/>
      <c r="V32" s="167"/>
      <c r="W32" s="59"/>
      <c r="X32" s="164"/>
      <c r="Y32" s="64"/>
      <c r="Z32" s="62"/>
      <c r="AB32" s="93"/>
      <c r="AC32" s="93"/>
    </row>
    <row r="33" spans="1:29" s="1" customFormat="1" ht="17.25" customHeight="1">
      <c r="A33" s="57"/>
      <c r="B33" s="58"/>
      <c r="C33" s="58"/>
      <c r="D33" s="59"/>
      <c r="E33" s="126"/>
      <c r="F33" s="59"/>
      <c r="G33" s="167"/>
      <c r="H33" s="59"/>
      <c r="I33" s="61"/>
      <c r="J33" s="59"/>
      <c r="K33" s="167"/>
      <c r="L33" s="59"/>
      <c r="M33" s="61"/>
      <c r="N33" s="78"/>
      <c r="O33" s="79"/>
      <c r="P33" s="59"/>
      <c r="Q33" s="167"/>
      <c r="R33" s="59"/>
      <c r="S33" s="61"/>
      <c r="T33" s="169"/>
      <c r="U33" s="59"/>
      <c r="V33" s="167"/>
      <c r="W33" s="59"/>
      <c r="X33" s="164"/>
      <c r="Y33" s="64"/>
      <c r="Z33" s="62"/>
      <c r="AB33" s="93"/>
      <c r="AC33" s="93"/>
    </row>
    <row r="34" spans="1:29" s="1" customFormat="1" ht="17.25" customHeight="1">
      <c r="A34" s="57"/>
      <c r="B34" s="178" t="s">
        <v>107</v>
      </c>
      <c r="C34" s="58"/>
      <c r="D34" s="59"/>
      <c r="E34" s="126"/>
      <c r="F34" s="59"/>
      <c r="G34" s="167"/>
      <c r="H34" s="59"/>
      <c r="I34" s="61"/>
      <c r="J34" s="59"/>
      <c r="K34" s="167"/>
      <c r="L34" s="59"/>
      <c r="M34" s="61"/>
      <c r="N34" s="78"/>
      <c r="O34" s="79"/>
      <c r="P34" s="59"/>
      <c r="Q34" s="167"/>
      <c r="R34" s="59"/>
      <c r="S34" s="61"/>
      <c r="T34" s="169"/>
      <c r="U34" s="59"/>
      <c r="V34" s="167"/>
      <c r="W34" s="59"/>
      <c r="X34" s="164"/>
      <c r="Y34" s="64"/>
      <c r="Z34" s="62"/>
      <c r="AB34" s="93"/>
      <c r="AC34" s="93"/>
    </row>
    <row r="35" spans="1:29" s="1" customFormat="1" ht="17.25" customHeight="1">
      <c r="A35" s="57"/>
      <c r="B35" s="58"/>
      <c r="C35" s="58"/>
      <c r="D35" s="59"/>
      <c r="E35" s="126"/>
      <c r="F35" s="59"/>
      <c r="G35" s="167"/>
      <c r="H35" s="59"/>
      <c r="I35" s="61"/>
      <c r="J35" s="59"/>
      <c r="K35" s="167"/>
      <c r="L35" s="59"/>
      <c r="M35" s="61"/>
      <c r="N35" s="78"/>
      <c r="O35" s="79"/>
      <c r="P35" s="59"/>
      <c r="Q35" s="167"/>
      <c r="R35" s="59"/>
      <c r="S35" s="61"/>
      <c r="T35" s="169"/>
      <c r="U35" s="59"/>
      <c r="V35" s="167"/>
      <c r="W35" s="59"/>
      <c r="X35" s="164"/>
      <c r="Y35" s="64"/>
      <c r="Z35" s="62"/>
      <c r="AB35" s="93"/>
      <c r="AC35" s="93"/>
    </row>
    <row r="36" spans="1:29" s="1" customFormat="1" ht="17.25" customHeight="1">
      <c r="A36" s="57"/>
      <c r="B36" s="58"/>
      <c r="C36" s="58"/>
      <c r="D36" s="59"/>
      <c r="E36" s="126"/>
      <c r="F36" s="59"/>
      <c r="G36" s="167"/>
      <c r="H36" s="59"/>
      <c r="I36" s="61"/>
      <c r="J36" s="59"/>
      <c r="K36" s="167"/>
      <c r="L36" s="59"/>
      <c r="M36" s="61"/>
      <c r="N36" s="78"/>
      <c r="O36" s="79"/>
      <c r="P36" s="59"/>
      <c r="Q36" s="167"/>
      <c r="R36" s="59"/>
      <c r="S36" s="61"/>
      <c r="T36" s="169"/>
      <c r="U36" s="59"/>
      <c r="V36" s="167"/>
      <c r="W36" s="59"/>
      <c r="X36" s="164"/>
      <c r="Y36" s="64"/>
      <c r="Z36" s="62"/>
      <c r="AB36" s="93"/>
      <c r="AC36" s="93"/>
    </row>
    <row r="37" spans="1:29" s="1" customFormat="1" ht="17.25" customHeight="1">
      <c r="A37" s="57"/>
      <c r="B37" s="58"/>
      <c r="C37" s="58"/>
      <c r="D37" s="59"/>
      <c r="E37" s="126"/>
      <c r="F37" s="59"/>
      <c r="G37" s="167"/>
      <c r="H37" s="59"/>
      <c r="I37" s="61"/>
      <c r="J37" s="59"/>
      <c r="K37" s="167"/>
      <c r="L37" s="59"/>
      <c r="M37" s="61"/>
      <c r="N37" s="78"/>
      <c r="O37" s="79"/>
      <c r="P37" s="59"/>
      <c r="Q37" s="167"/>
      <c r="R37" s="59"/>
      <c r="S37" s="61"/>
      <c r="T37" s="169"/>
      <c r="U37" s="59"/>
      <c r="V37" s="167"/>
      <c r="W37" s="59"/>
      <c r="X37" s="164"/>
      <c r="Y37" s="64"/>
      <c r="Z37" s="62"/>
      <c r="AB37" s="93"/>
      <c r="AC37" s="93"/>
    </row>
    <row r="38" spans="1:29" s="1" customFormat="1" ht="41.25" customHeight="1">
      <c r="A38" s="195" t="s">
        <v>71</v>
      </c>
      <c r="B38" s="195"/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19"/>
    </row>
    <row r="39" spans="1:29" s="1" customFormat="1" ht="18.75">
      <c r="A39" s="195" t="s">
        <v>55</v>
      </c>
      <c r="B39" s="195"/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19"/>
    </row>
    <row r="40" spans="1:29" s="1" customFormat="1" ht="15.75" customHeight="1">
      <c r="A40" s="184" t="s">
        <v>0</v>
      </c>
      <c r="B40" s="181" t="s">
        <v>1</v>
      </c>
      <c r="C40" s="181" t="s">
        <v>40</v>
      </c>
      <c r="D40" s="209" t="s">
        <v>2</v>
      </c>
      <c r="E40" s="226" t="s">
        <v>3</v>
      </c>
      <c r="F40" s="189" t="s">
        <v>14</v>
      </c>
      <c r="G40" s="190"/>
      <c r="H40" s="190"/>
      <c r="I40" s="191"/>
      <c r="J40" s="199" t="s">
        <v>4</v>
      </c>
      <c r="K40" s="200"/>
      <c r="L40" s="200"/>
      <c r="M40" s="201"/>
      <c r="N40" s="232" t="s">
        <v>8</v>
      </c>
      <c r="O40" s="229" t="s">
        <v>8</v>
      </c>
      <c r="P40" s="199" t="s">
        <v>61</v>
      </c>
      <c r="Q40" s="200"/>
      <c r="R40" s="200"/>
      <c r="S40" s="201"/>
      <c r="T40" s="196" t="s">
        <v>63</v>
      </c>
      <c r="U40" s="199" t="s">
        <v>65</v>
      </c>
      <c r="V40" s="200"/>
      <c r="W40" s="200"/>
      <c r="X40" s="201"/>
      <c r="Y40" s="196" t="s">
        <v>68</v>
      </c>
      <c r="Z40" s="196" t="s">
        <v>69</v>
      </c>
    </row>
    <row r="41" spans="1:29" s="1" customFormat="1" ht="15.75" customHeight="1">
      <c r="A41" s="185"/>
      <c r="B41" s="187"/>
      <c r="C41" s="182"/>
      <c r="D41" s="210"/>
      <c r="E41" s="227"/>
      <c r="F41" s="192" t="s">
        <v>34</v>
      </c>
      <c r="G41" s="193"/>
      <c r="H41" s="193"/>
      <c r="I41" s="194"/>
      <c r="J41" s="202" t="s">
        <v>15</v>
      </c>
      <c r="K41" s="203"/>
      <c r="L41" s="203"/>
      <c r="M41" s="204"/>
      <c r="N41" s="233"/>
      <c r="O41" s="230"/>
      <c r="P41" s="202" t="s">
        <v>62</v>
      </c>
      <c r="Q41" s="203"/>
      <c r="R41" s="203"/>
      <c r="S41" s="204"/>
      <c r="T41" s="197"/>
      <c r="U41" s="202" t="s">
        <v>67</v>
      </c>
      <c r="V41" s="203"/>
      <c r="W41" s="203"/>
      <c r="X41" s="204"/>
      <c r="Y41" s="197"/>
      <c r="Z41" s="197"/>
    </row>
    <row r="42" spans="1:29" s="1" customFormat="1" ht="30.75" customHeight="1">
      <c r="A42" s="186"/>
      <c r="B42" s="188"/>
      <c r="C42" s="183"/>
      <c r="D42" s="211"/>
      <c r="E42" s="228"/>
      <c r="F42" s="3" t="s">
        <v>5</v>
      </c>
      <c r="G42" s="21" t="s">
        <v>41</v>
      </c>
      <c r="H42" s="26" t="s">
        <v>6</v>
      </c>
      <c r="I42" s="3" t="s">
        <v>7</v>
      </c>
      <c r="J42" s="3" t="s">
        <v>5</v>
      </c>
      <c r="K42" s="37" t="s">
        <v>41</v>
      </c>
      <c r="L42" s="28" t="s">
        <v>6</v>
      </c>
      <c r="M42" s="3" t="s">
        <v>7</v>
      </c>
      <c r="N42" s="234"/>
      <c r="O42" s="231"/>
      <c r="P42" s="3" t="s">
        <v>5</v>
      </c>
      <c r="Q42" s="37" t="s">
        <v>41</v>
      </c>
      <c r="R42" s="28" t="s">
        <v>6</v>
      </c>
      <c r="S42" s="3" t="s">
        <v>7</v>
      </c>
      <c r="T42" s="198"/>
      <c r="U42" s="3" t="s">
        <v>5</v>
      </c>
      <c r="V42" s="37" t="s">
        <v>41</v>
      </c>
      <c r="W42" s="28" t="s">
        <v>6</v>
      </c>
      <c r="X42" s="3" t="s">
        <v>7</v>
      </c>
      <c r="Y42" s="198"/>
      <c r="Z42" s="198"/>
    </row>
    <row r="43" spans="1:29" s="1" customFormat="1" ht="16.5" customHeight="1">
      <c r="A43" s="6">
        <v>1</v>
      </c>
      <c r="B43" s="4" t="s">
        <v>25</v>
      </c>
      <c r="C43" s="55" t="s">
        <v>52</v>
      </c>
      <c r="D43" s="5" t="s">
        <v>10</v>
      </c>
      <c r="E43" s="6">
        <v>360</v>
      </c>
      <c r="F43" s="5">
        <v>3570</v>
      </c>
      <c r="G43" s="22">
        <v>11.7</v>
      </c>
      <c r="H43" s="7">
        <f>F43*G43/1000</f>
        <v>41.768999999999998</v>
      </c>
      <c r="I43" s="5">
        <f>H43*E43</f>
        <v>15036.84</v>
      </c>
      <c r="J43" s="7">
        <v>3816.33</v>
      </c>
      <c r="K43" s="22">
        <v>11.7</v>
      </c>
      <c r="L43" s="7">
        <f>J43*K43/1000</f>
        <v>44.651060999999991</v>
      </c>
      <c r="M43" s="5">
        <f>L43*E43</f>
        <v>16074.381959999997</v>
      </c>
      <c r="N43" s="42">
        <f>M43/I43*100</f>
        <v>106.89999999999998</v>
      </c>
      <c r="O43" s="73">
        <f>M43/I43*100</f>
        <v>106.89999999999998</v>
      </c>
      <c r="P43" s="7">
        <v>4251.3900000000003</v>
      </c>
      <c r="Q43" s="22">
        <v>11.7</v>
      </c>
      <c r="R43" s="7">
        <f>P43*Q43/1000</f>
        <v>49.741262999999996</v>
      </c>
      <c r="S43" s="5">
        <f>R43*E43</f>
        <v>17906.85468</v>
      </c>
      <c r="T43" s="7">
        <f>S43/M43*100</f>
        <v>111.39995755084075</v>
      </c>
      <c r="U43" s="7">
        <v>4357.68</v>
      </c>
      <c r="V43" s="22">
        <v>11.7</v>
      </c>
      <c r="W43" s="7">
        <f>U43*V43/1000</f>
        <v>50.984856000000001</v>
      </c>
      <c r="X43" s="5">
        <f>W43*E43</f>
        <v>18354.548159999998</v>
      </c>
      <c r="Y43" s="7">
        <f>X43/S43*100</f>
        <v>102.50012348902358</v>
      </c>
      <c r="Z43" s="7">
        <f>U43/P43*100</f>
        <v>102.50012348902359</v>
      </c>
    </row>
    <row r="44" spans="1:29" s="1" customFormat="1" ht="16.5" customHeight="1">
      <c r="A44" s="6">
        <v>2</v>
      </c>
      <c r="B44" s="4" t="s">
        <v>11</v>
      </c>
      <c r="C44" s="55" t="s">
        <v>52</v>
      </c>
      <c r="D44" s="5" t="s">
        <v>12</v>
      </c>
      <c r="E44" s="6">
        <v>18</v>
      </c>
      <c r="F44" s="5">
        <v>3570</v>
      </c>
      <c r="G44" s="22">
        <v>30</v>
      </c>
      <c r="H44" s="7">
        <f>F44*G44/1000</f>
        <v>107.1</v>
      </c>
      <c r="I44" s="5">
        <f>H44*E44</f>
        <v>1927.8</v>
      </c>
      <c r="J44" s="7">
        <v>3816.33</v>
      </c>
      <c r="K44" s="22">
        <v>30</v>
      </c>
      <c r="L44" s="7">
        <f>J44*K44/1000</f>
        <v>114.48989999999999</v>
      </c>
      <c r="M44" s="5">
        <f>L44*E44</f>
        <v>2060.8181999999997</v>
      </c>
      <c r="N44" s="42">
        <f>M44/I44*100</f>
        <v>106.89999999999999</v>
      </c>
      <c r="O44" s="73">
        <f>M44/I44*100</f>
        <v>106.89999999999999</v>
      </c>
      <c r="P44" s="7">
        <v>4251.3900000000003</v>
      </c>
      <c r="Q44" s="22">
        <v>30</v>
      </c>
      <c r="R44" s="7">
        <f>P44*Q44/1000</f>
        <v>127.54170000000001</v>
      </c>
      <c r="S44" s="5">
        <f>R44*E44</f>
        <v>2295.7506000000003</v>
      </c>
      <c r="T44" s="7">
        <f>S44/M44*100</f>
        <v>111.39995755084075</v>
      </c>
      <c r="U44" s="7">
        <v>4357.68</v>
      </c>
      <c r="V44" s="22">
        <v>30</v>
      </c>
      <c r="W44" s="7">
        <f>U44*V44/1000</f>
        <v>130.7304</v>
      </c>
      <c r="X44" s="5">
        <f>W44*E44</f>
        <v>2353.1471999999999</v>
      </c>
      <c r="Y44" s="7">
        <f>X44/S44*100</f>
        <v>102.50012348902358</v>
      </c>
      <c r="Z44" s="7">
        <f>U44/P44*100</f>
        <v>102.50012348902359</v>
      </c>
    </row>
    <row r="45" spans="1:29" s="1" customFormat="1" ht="16.5" customHeight="1">
      <c r="A45" s="6">
        <v>3</v>
      </c>
      <c r="B45" s="151" t="s">
        <v>21</v>
      </c>
      <c r="C45" s="152" t="s">
        <v>50</v>
      </c>
      <c r="D45" s="5" t="s">
        <v>12</v>
      </c>
      <c r="E45" s="6">
        <v>18</v>
      </c>
      <c r="F45" s="5">
        <v>15.76</v>
      </c>
      <c r="G45" s="22">
        <v>3</v>
      </c>
      <c r="H45" s="7">
        <f>F45*G45</f>
        <v>47.28</v>
      </c>
      <c r="I45" s="5">
        <f>H45*E45</f>
        <v>851.04</v>
      </c>
      <c r="J45" s="5">
        <v>16.57</v>
      </c>
      <c r="K45" s="41">
        <v>3</v>
      </c>
      <c r="L45" s="7">
        <f>J45*K45</f>
        <v>49.71</v>
      </c>
      <c r="M45" s="5">
        <f>L45*E45</f>
        <v>894.78</v>
      </c>
      <c r="N45" s="42">
        <f>M45/I45*100</f>
        <v>105.13959390862944</v>
      </c>
      <c r="O45" s="73">
        <f>M45/I45*100</f>
        <v>105.13959390862944</v>
      </c>
      <c r="P45" s="5">
        <v>18.3</v>
      </c>
      <c r="Q45" s="41">
        <v>3</v>
      </c>
      <c r="R45" s="7">
        <f>P45*Q45</f>
        <v>54.900000000000006</v>
      </c>
      <c r="S45" s="5">
        <f>R45*E45</f>
        <v>988.2</v>
      </c>
      <c r="T45" s="7">
        <f>S45/M45*100</f>
        <v>110.44055522027763</v>
      </c>
      <c r="U45" s="10">
        <v>20.38</v>
      </c>
      <c r="V45" s="41">
        <v>3</v>
      </c>
      <c r="W45" s="7">
        <f>U45*V45</f>
        <v>61.14</v>
      </c>
      <c r="X45" s="5">
        <f>W45*E45</f>
        <v>1100.52</v>
      </c>
      <c r="Y45" s="7">
        <f>X45/S45*100</f>
        <v>111.36612021857924</v>
      </c>
      <c r="Z45" s="7">
        <f>U45/P45*100</f>
        <v>111.36612021857924</v>
      </c>
    </row>
    <row r="46" spans="1:29" s="1" customFormat="1" ht="16.5" customHeight="1">
      <c r="A46" s="6">
        <v>4</v>
      </c>
      <c r="B46" s="4" t="s">
        <v>18</v>
      </c>
      <c r="C46" s="55" t="s">
        <v>45</v>
      </c>
      <c r="D46" s="5" t="s">
        <v>12</v>
      </c>
      <c r="E46" s="6">
        <v>18</v>
      </c>
      <c r="F46" s="5">
        <v>2.9</v>
      </c>
      <c r="G46" s="22">
        <v>55</v>
      </c>
      <c r="H46" s="7">
        <f>F46*G46</f>
        <v>159.5</v>
      </c>
      <c r="I46" s="5">
        <f>H46*E46</f>
        <v>2871</v>
      </c>
      <c r="J46" s="5">
        <v>3.02</v>
      </c>
      <c r="K46" s="22">
        <v>55</v>
      </c>
      <c r="L46" s="7">
        <f>J46*K46</f>
        <v>166.1</v>
      </c>
      <c r="M46" s="5">
        <f>L46*E46</f>
        <v>2989.7999999999997</v>
      </c>
      <c r="N46" s="42">
        <f>M46/I46*100</f>
        <v>104.13793103448275</v>
      </c>
      <c r="O46" s="73">
        <f>M46/I46*100</f>
        <v>104.13793103448275</v>
      </c>
      <c r="P46" s="5">
        <v>3.24</v>
      </c>
      <c r="Q46" s="22">
        <v>55</v>
      </c>
      <c r="R46" s="7">
        <f>P46*Q46</f>
        <v>178.20000000000002</v>
      </c>
      <c r="S46" s="5">
        <f>R46*E46</f>
        <v>3207.6000000000004</v>
      </c>
      <c r="T46" s="7">
        <f>S46/M46*100</f>
        <v>107.28476821192055</v>
      </c>
      <c r="U46" s="5">
        <v>3.28</v>
      </c>
      <c r="V46" s="22">
        <v>55</v>
      </c>
      <c r="W46" s="7">
        <f>U46*V46</f>
        <v>180.39999999999998</v>
      </c>
      <c r="X46" s="5">
        <f>W46*E46</f>
        <v>3247.2</v>
      </c>
      <c r="Y46" s="7">
        <f>X46/S46*100</f>
        <v>101.23456790123456</v>
      </c>
      <c r="Z46" s="7">
        <f>U46/P46*100</f>
        <v>101.23456790123456</v>
      </c>
    </row>
    <row r="47" spans="1:29" s="1" customFormat="1" ht="16.5" customHeight="1">
      <c r="A47" s="6">
        <v>5</v>
      </c>
      <c r="B47" s="4" t="s">
        <v>19</v>
      </c>
      <c r="C47" s="4"/>
      <c r="D47" s="8" t="s">
        <v>13</v>
      </c>
      <c r="E47" s="9" t="s">
        <v>13</v>
      </c>
      <c r="F47" s="8" t="s">
        <v>13</v>
      </c>
      <c r="G47" s="24" t="s">
        <v>13</v>
      </c>
      <c r="H47" s="8" t="s">
        <v>13</v>
      </c>
      <c r="I47" s="10">
        <f>SUM(I43:I46)</f>
        <v>20686.68</v>
      </c>
      <c r="J47" s="8" t="s">
        <v>13</v>
      </c>
      <c r="K47" s="24" t="s">
        <v>13</v>
      </c>
      <c r="L47" s="8" t="s">
        <v>13</v>
      </c>
      <c r="M47" s="10">
        <f>SUM(M43:M46)</f>
        <v>22019.780159999995</v>
      </c>
      <c r="N47" s="74">
        <f>M47/I47*100</f>
        <v>106.44424412230475</v>
      </c>
      <c r="O47" s="75">
        <f>M47/I47*100</f>
        <v>106.44424412230475</v>
      </c>
      <c r="P47" s="8" t="s">
        <v>13</v>
      </c>
      <c r="Q47" s="24" t="s">
        <v>13</v>
      </c>
      <c r="R47" s="8" t="s">
        <v>13</v>
      </c>
      <c r="S47" s="10">
        <f>SUM(S43:S46)</f>
        <v>24398.405279999999</v>
      </c>
      <c r="T47" s="39">
        <f>S47/M47*100</f>
        <v>110.80222010717841</v>
      </c>
      <c r="U47" s="8" t="s">
        <v>13</v>
      </c>
      <c r="V47" s="24" t="s">
        <v>13</v>
      </c>
      <c r="W47" s="8" t="s">
        <v>13</v>
      </c>
      <c r="X47" s="10">
        <f>SUM(X43:X46)</f>
        <v>25055.415359999999</v>
      </c>
      <c r="Y47" s="39">
        <f>X47/S47*100</f>
        <v>102.69284025927124</v>
      </c>
      <c r="Z47" s="7" t="s">
        <v>13</v>
      </c>
    </row>
    <row r="48" spans="1:29" s="1" customFormat="1" ht="47.25" customHeight="1">
      <c r="A48" s="195" t="s">
        <v>71</v>
      </c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19"/>
    </row>
    <row r="49" spans="1:27" s="1" customFormat="1" ht="18.75">
      <c r="A49" s="225" t="s">
        <v>51</v>
      </c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119"/>
    </row>
    <row r="50" spans="1:27" s="1" customFormat="1" ht="18.75" customHeight="1">
      <c r="A50" s="184" t="s">
        <v>0</v>
      </c>
      <c r="B50" s="181" t="s">
        <v>1</v>
      </c>
      <c r="C50" s="181" t="s">
        <v>40</v>
      </c>
      <c r="D50" s="209" t="s">
        <v>2</v>
      </c>
      <c r="E50" s="226" t="s">
        <v>3</v>
      </c>
      <c r="F50" s="189" t="s">
        <v>14</v>
      </c>
      <c r="G50" s="190"/>
      <c r="H50" s="190"/>
      <c r="I50" s="191"/>
      <c r="J50" s="199" t="s">
        <v>4</v>
      </c>
      <c r="K50" s="200"/>
      <c r="L50" s="200"/>
      <c r="M50" s="201"/>
      <c r="N50" s="232" t="s">
        <v>8</v>
      </c>
      <c r="O50" s="229" t="s">
        <v>8</v>
      </c>
      <c r="P50" s="199" t="s">
        <v>61</v>
      </c>
      <c r="Q50" s="200"/>
      <c r="R50" s="200"/>
      <c r="S50" s="201"/>
      <c r="T50" s="196" t="s">
        <v>63</v>
      </c>
      <c r="U50" s="199" t="s">
        <v>65</v>
      </c>
      <c r="V50" s="200"/>
      <c r="W50" s="200"/>
      <c r="X50" s="201"/>
      <c r="Y50" s="196" t="s">
        <v>68</v>
      </c>
      <c r="Z50" s="196" t="s">
        <v>69</v>
      </c>
    </row>
    <row r="51" spans="1:27" s="1" customFormat="1" ht="18.75" customHeight="1">
      <c r="A51" s="185"/>
      <c r="B51" s="187"/>
      <c r="C51" s="182"/>
      <c r="D51" s="210"/>
      <c r="E51" s="227"/>
      <c r="F51" s="192" t="s">
        <v>34</v>
      </c>
      <c r="G51" s="193"/>
      <c r="H51" s="193"/>
      <c r="I51" s="194"/>
      <c r="J51" s="202" t="s">
        <v>15</v>
      </c>
      <c r="K51" s="203"/>
      <c r="L51" s="203"/>
      <c r="M51" s="204"/>
      <c r="N51" s="233"/>
      <c r="O51" s="230"/>
      <c r="P51" s="202" t="s">
        <v>62</v>
      </c>
      <c r="Q51" s="203"/>
      <c r="R51" s="203"/>
      <c r="S51" s="204"/>
      <c r="T51" s="197"/>
      <c r="U51" s="202" t="s">
        <v>67</v>
      </c>
      <c r="V51" s="203"/>
      <c r="W51" s="203"/>
      <c r="X51" s="204"/>
      <c r="Y51" s="197"/>
      <c r="Z51" s="197"/>
    </row>
    <row r="52" spans="1:27" s="1" customFormat="1" ht="30" customHeight="1">
      <c r="A52" s="186"/>
      <c r="B52" s="188"/>
      <c r="C52" s="183"/>
      <c r="D52" s="211"/>
      <c r="E52" s="228"/>
      <c r="F52" s="3" t="s">
        <v>5</v>
      </c>
      <c r="G52" s="21" t="s">
        <v>41</v>
      </c>
      <c r="H52" s="26" t="s">
        <v>6</v>
      </c>
      <c r="I52" s="3" t="s">
        <v>7</v>
      </c>
      <c r="J52" s="3" t="s">
        <v>5</v>
      </c>
      <c r="K52" s="3" t="s">
        <v>41</v>
      </c>
      <c r="L52" s="26" t="s">
        <v>6</v>
      </c>
      <c r="M52" s="3" t="s">
        <v>7</v>
      </c>
      <c r="N52" s="234"/>
      <c r="O52" s="231"/>
      <c r="P52" s="3" t="s">
        <v>5</v>
      </c>
      <c r="Q52" s="21" t="s">
        <v>41</v>
      </c>
      <c r="R52" s="26" t="s">
        <v>6</v>
      </c>
      <c r="S52" s="3" t="s">
        <v>7</v>
      </c>
      <c r="T52" s="198"/>
      <c r="U52" s="3" t="s">
        <v>5</v>
      </c>
      <c r="V52" s="21" t="s">
        <v>41</v>
      </c>
      <c r="W52" s="26" t="s">
        <v>6</v>
      </c>
      <c r="X52" s="3" t="s">
        <v>7</v>
      </c>
      <c r="Y52" s="198"/>
      <c r="Z52" s="198"/>
    </row>
    <row r="53" spans="1:27" s="1" customFormat="1" ht="18" customHeight="1">
      <c r="A53" s="6">
        <v>1</v>
      </c>
      <c r="B53" s="4" t="s">
        <v>25</v>
      </c>
      <c r="C53" s="55" t="s">
        <v>52</v>
      </c>
      <c r="D53" s="5" t="s">
        <v>10</v>
      </c>
      <c r="E53" s="18">
        <v>37988.300000000003</v>
      </c>
      <c r="F53" s="5">
        <v>3570</v>
      </c>
      <c r="G53" s="22">
        <v>11.7</v>
      </c>
      <c r="H53" s="7">
        <f>F53*G53/1000</f>
        <v>41.768999999999998</v>
      </c>
      <c r="I53" s="5">
        <f>H53*E53</f>
        <v>1586733.3027000001</v>
      </c>
      <c r="J53" s="7">
        <v>3816.33</v>
      </c>
      <c r="K53" s="22">
        <v>11.7</v>
      </c>
      <c r="L53" s="7">
        <f>J53*K53/1000</f>
        <v>44.651060999999991</v>
      </c>
      <c r="M53" s="5">
        <f>L53*E53</f>
        <v>1696217.9005862998</v>
      </c>
      <c r="N53" s="42">
        <f>M53/I53*100</f>
        <v>106.89999999999998</v>
      </c>
      <c r="O53" s="73">
        <f>M53/I53*100</f>
        <v>106.89999999999998</v>
      </c>
      <c r="P53" s="7">
        <v>4251.3900000000003</v>
      </c>
      <c r="Q53" s="22">
        <v>11.7</v>
      </c>
      <c r="R53" s="7">
        <f>P53*Q53/1000</f>
        <v>49.741262999999996</v>
      </c>
      <c r="S53" s="5">
        <f>R53*E53</f>
        <v>1889586.0212228999</v>
      </c>
      <c r="T53" s="7">
        <f>S53/M53*100</f>
        <v>111.39995755084074</v>
      </c>
      <c r="U53" s="7">
        <v>4357.68</v>
      </c>
      <c r="V53" s="22">
        <v>11.7</v>
      </c>
      <c r="W53" s="7">
        <f>U53*V53/1000</f>
        <v>50.984856000000001</v>
      </c>
      <c r="X53" s="5">
        <f>W53*E53</f>
        <v>1936828.0051848001</v>
      </c>
      <c r="Y53" s="7">
        <f>X53/S53*100</f>
        <v>102.50012348902359</v>
      </c>
      <c r="Z53" s="7">
        <f>U53/P53*100</f>
        <v>102.50012348902359</v>
      </c>
    </row>
    <row r="54" spans="1:27" s="1" customFormat="1" ht="18" customHeight="1">
      <c r="A54" s="6">
        <v>2</v>
      </c>
      <c r="B54" s="4" t="s">
        <v>11</v>
      </c>
      <c r="C54" s="55" t="s">
        <v>52</v>
      </c>
      <c r="D54" s="5" t="s">
        <v>12</v>
      </c>
      <c r="E54" s="6">
        <v>1171</v>
      </c>
      <c r="F54" s="5">
        <v>3570</v>
      </c>
      <c r="G54" s="22">
        <v>30</v>
      </c>
      <c r="H54" s="7">
        <f>F54*G54/1000</f>
        <v>107.1</v>
      </c>
      <c r="I54" s="5">
        <f>H54*E54</f>
        <v>125414.09999999999</v>
      </c>
      <c r="J54" s="7">
        <v>3816.33</v>
      </c>
      <c r="K54" s="22">
        <v>30</v>
      </c>
      <c r="L54" s="7">
        <f>J54*K54/1000</f>
        <v>114.48989999999999</v>
      </c>
      <c r="M54" s="5">
        <f>L54*E54</f>
        <v>134067.67289999998</v>
      </c>
      <c r="N54" s="42">
        <f>M54/I54*100</f>
        <v>106.89999999999999</v>
      </c>
      <c r="O54" s="73">
        <f>M54/I54*100</f>
        <v>106.89999999999999</v>
      </c>
      <c r="P54" s="7">
        <v>4251.3900000000003</v>
      </c>
      <c r="Q54" s="22">
        <v>30</v>
      </c>
      <c r="R54" s="7">
        <f>P54*Q54/1000</f>
        <v>127.54170000000001</v>
      </c>
      <c r="S54" s="5">
        <f>R54*E54</f>
        <v>149351.33070000002</v>
      </c>
      <c r="T54" s="7">
        <f>S54/M54*100</f>
        <v>111.39995755084075</v>
      </c>
      <c r="U54" s="7">
        <v>4357.68</v>
      </c>
      <c r="V54" s="22">
        <v>30</v>
      </c>
      <c r="W54" s="7">
        <f>U54*V54/1000</f>
        <v>130.7304</v>
      </c>
      <c r="X54" s="5">
        <f>W54*E54</f>
        <v>153085.2984</v>
      </c>
      <c r="Y54" s="7">
        <f>X54/S54*100</f>
        <v>102.50012348902358</v>
      </c>
      <c r="Z54" s="7">
        <f>U54/P54*100</f>
        <v>102.50012348902359</v>
      </c>
      <c r="AA54" s="90"/>
    </row>
    <row r="55" spans="1:27" s="1" customFormat="1" ht="18" customHeight="1">
      <c r="A55" s="6">
        <v>3</v>
      </c>
      <c r="B55" s="4" t="s">
        <v>21</v>
      </c>
      <c r="C55" s="55" t="s">
        <v>43</v>
      </c>
      <c r="D55" s="5" t="s">
        <v>12</v>
      </c>
      <c r="E55" s="6">
        <v>1171</v>
      </c>
      <c r="F55" s="5">
        <v>15.63</v>
      </c>
      <c r="G55" s="22">
        <v>3</v>
      </c>
      <c r="H55" s="7">
        <f>F55*G55</f>
        <v>46.89</v>
      </c>
      <c r="I55" s="5">
        <f>H55*E55</f>
        <v>54908.19</v>
      </c>
      <c r="J55" s="5">
        <v>16.43</v>
      </c>
      <c r="K55" s="41">
        <v>3</v>
      </c>
      <c r="L55" s="7">
        <f>J55*K55</f>
        <v>49.29</v>
      </c>
      <c r="M55" s="5">
        <f>L55*E55</f>
        <v>57718.59</v>
      </c>
      <c r="N55" s="42">
        <f>M55/I55*100</f>
        <v>105.11836212412027</v>
      </c>
      <c r="O55" s="73">
        <f>M55/I55*100</f>
        <v>105.11836212412027</v>
      </c>
      <c r="P55" s="5">
        <v>18.29</v>
      </c>
      <c r="Q55" s="41">
        <v>3</v>
      </c>
      <c r="R55" s="7">
        <f>P55*Q55</f>
        <v>54.87</v>
      </c>
      <c r="S55" s="5">
        <f>R55*E55</f>
        <v>64252.77</v>
      </c>
      <c r="T55" s="7">
        <f>S55/M55*100</f>
        <v>111.32075471698113</v>
      </c>
      <c r="U55" s="10">
        <v>20.37</v>
      </c>
      <c r="V55" s="41">
        <v>3</v>
      </c>
      <c r="W55" s="7">
        <f>U55*V55</f>
        <v>61.11</v>
      </c>
      <c r="X55" s="5">
        <f>W55*E55</f>
        <v>71559.81</v>
      </c>
      <c r="Y55" s="7">
        <f>X55/S55*100</f>
        <v>111.37233460907601</v>
      </c>
      <c r="Z55" s="7">
        <f>U55/P55*100</f>
        <v>111.37233460907601</v>
      </c>
      <c r="AA55" s="82"/>
    </row>
    <row r="56" spans="1:27" s="1" customFormat="1" ht="18" customHeight="1">
      <c r="A56" s="6">
        <v>4</v>
      </c>
      <c r="B56" s="4" t="s">
        <v>18</v>
      </c>
      <c r="C56" s="55" t="s">
        <v>45</v>
      </c>
      <c r="D56" s="5" t="s">
        <v>12</v>
      </c>
      <c r="E56" s="6">
        <v>1171</v>
      </c>
      <c r="F56" s="5">
        <v>2.9</v>
      </c>
      <c r="G56" s="22">
        <v>55</v>
      </c>
      <c r="H56" s="7">
        <f>F56*G56</f>
        <v>159.5</v>
      </c>
      <c r="I56" s="5">
        <f>H56*E56</f>
        <v>186774.5</v>
      </c>
      <c r="J56" s="5">
        <v>3.02</v>
      </c>
      <c r="K56" s="22">
        <v>55</v>
      </c>
      <c r="L56" s="7">
        <f>J56*K56</f>
        <v>166.1</v>
      </c>
      <c r="M56" s="5">
        <f>L56*E56</f>
        <v>194503.1</v>
      </c>
      <c r="N56" s="42">
        <f>M56/I56*100</f>
        <v>104.13793103448276</v>
      </c>
      <c r="O56" s="73">
        <f>M56/I56*100</f>
        <v>104.13793103448276</v>
      </c>
      <c r="P56" s="5">
        <v>3.24</v>
      </c>
      <c r="Q56" s="22">
        <v>55</v>
      </c>
      <c r="R56" s="7">
        <f>P56*Q56</f>
        <v>178.20000000000002</v>
      </c>
      <c r="S56" s="5">
        <f>R56*E56</f>
        <v>208672.2</v>
      </c>
      <c r="T56" s="7">
        <f>S56/M56*100</f>
        <v>107.28476821192052</v>
      </c>
      <c r="U56" s="5">
        <v>3.28</v>
      </c>
      <c r="V56" s="22">
        <v>55</v>
      </c>
      <c r="W56" s="7">
        <f>U56*V56</f>
        <v>180.39999999999998</v>
      </c>
      <c r="X56" s="5">
        <f>W56*E56</f>
        <v>211248.39999999997</v>
      </c>
      <c r="Y56" s="7">
        <f>X56/S56*100</f>
        <v>101.23456790123456</v>
      </c>
      <c r="Z56" s="7">
        <f>U56/P56*100</f>
        <v>101.23456790123456</v>
      </c>
    </row>
    <row r="57" spans="1:27" s="1" customFormat="1" ht="18" customHeight="1">
      <c r="A57" s="6">
        <v>5</v>
      </c>
      <c r="B57" s="4" t="s">
        <v>19</v>
      </c>
      <c r="C57" s="4"/>
      <c r="D57" s="8" t="s">
        <v>13</v>
      </c>
      <c r="E57" s="9" t="s">
        <v>13</v>
      </c>
      <c r="F57" s="8" t="s">
        <v>13</v>
      </c>
      <c r="G57" s="24" t="s">
        <v>13</v>
      </c>
      <c r="H57" s="8" t="s">
        <v>13</v>
      </c>
      <c r="I57" s="10">
        <f>SUM(I53:I56)</f>
        <v>1953830.0927000002</v>
      </c>
      <c r="J57" s="8" t="s">
        <v>13</v>
      </c>
      <c r="K57" s="54" t="s">
        <v>13</v>
      </c>
      <c r="L57" s="8" t="s">
        <v>13</v>
      </c>
      <c r="M57" s="10">
        <f>SUM(M53:M56)</f>
        <v>2082507.2634862999</v>
      </c>
      <c r="N57" s="74">
        <f>M57/I57*100</f>
        <v>106.58589358752688</v>
      </c>
      <c r="O57" s="75">
        <f>M57/I57*100</f>
        <v>106.58589358752688</v>
      </c>
      <c r="P57" s="8" t="s">
        <v>13</v>
      </c>
      <c r="Q57" s="24" t="s">
        <v>13</v>
      </c>
      <c r="R57" s="8" t="s">
        <v>13</v>
      </c>
      <c r="S57" s="10">
        <f>SUM(S53:S56)</f>
        <v>2311862.3219229002</v>
      </c>
      <c r="T57" s="39">
        <f>S57/M57*100</f>
        <v>111.0134097709047</v>
      </c>
      <c r="U57" s="8" t="s">
        <v>13</v>
      </c>
      <c r="V57" s="24" t="s">
        <v>13</v>
      </c>
      <c r="W57" s="8" t="s">
        <v>13</v>
      </c>
      <c r="X57" s="10">
        <f>SUM(X53:X56)</f>
        <v>2372721.5135848001</v>
      </c>
      <c r="Y57" s="39">
        <f>X57/S57*100</f>
        <v>102.6324747405927</v>
      </c>
      <c r="Z57" s="7" t="s">
        <v>13</v>
      </c>
    </row>
    <row r="58" spans="1:27" s="1" customFormat="1" ht="51.75" customHeight="1">
      <c r="A58" s="195" t="s">
        <v>80</v>
      </c>
      <c r="B58" s="195"/>
      <c r="C58" s="195"/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19"/>
    </row>
    <row r="59" spans="1:27" s="1" customFormat="1" ht="18.75">
      <c r="A59" s="225" t="s">
        <v>74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119"/>
    </row>
    <row r="60" spans="1:27" ht="15.75" customHeight="1">
      <c r="A60" s="184" t="s">
        <v>0</v>
      </c>
      <c r="B60" s="181" t="s">
        <v>1</v>
      </c>
      <c r="C60" s="181" t="s">
        <v>40</v>
      </c>
      <c r="D60" s="209" t="s">
        <v>2</v>
      </c>
      <c r="E60" s="226" t="s">
        <v>3</v>
      </c>
      <c r="F60" s="189" t="s">
        <v>14</v>
      </c>
      <c r="G60" s="190"/>
      <c r="H60" s="190"/>
      <c r="I60" s="191"/>
      <c r="J60" s="199" t="s">
        <v>4</v>
      </c>
      <c r="K60" s="200"/>
      <c r="L60" s="200"/>
      <c r="M60" s="201"/>
      <c r="N60" s="232" t="s">
        <v>8</v>
      </c>
      <c r="O60" s="229" t="s">
        <v>8</v>
      </c>
      <c r="P60" s="199" t="s">
        <v>61</v>
      </c>
      <c r="Q60" s="200"/>
      <c r="R60" s="200"/>
      <c r="S60" s="201"/>
      <c r="T60" s="196" t="s">
        <v>63</v>
      </c>
      <c r="U60" s="199" t="s">
        <v>65</v>
      </c>
      <c r="V60" s="200"/>
      <c r="W60" s="200"/>
      <c r="X60" s="201"/>
      <c r="Y60" s="196" t="s">
        <v>68</v>
      </c>
      <c r="Z60" s="196" t="s">
        <v>69</v>
      </c>
    </row>
    <row r="61" spans="1:27" ht="15.75" customHeight="1">
      <c r="A61" s="185"/>
      <c r="B61" s="187"/>
      <c r="C61" s="182"/>
      <c r="D61" s="210"/>
      <c r="E61" s="227"/>
      <c r="F61" s="192" t="s">
        <v>34</v>
      </c>
      <c r="G61" s="193"/>
      <c r="H61" s="193"/>
      <c r="I61" s="194"/>
      <c r="J61" s="202" t="s">
        <v>15</v>
      </c>
      <c r="K61" s="203"/>
      <c r="L61" s="203"/>
      <c r="M61" s="204"/>
      <c r="N61" s="233"/>
      <c r="O61" s="230"/>
      <c r="P61" s="202" t="s">
        <v>62</v>
      </c>
      <c r="Q61" s="203"/>
      <c r="R61" s="203"/>
      <c r="S61" s="204"/>
      <c r="T61" s="197"/>
      <c r="U61" s="202" t="s">
        <v>67</v>
      </c>
      <c r="V61" s="203"/>
      <c r="W61" s="203"/>
      <c r="X61" s="204"/>
      <c r="Y61" s="197"/>
      <c r="Z61" s="197"/>
    </row>
    <row r="62" spans="1:27" ht="29.25" customHeight="1">
      <c r="A62" s="186"/>
      <c r="B62" s="188"/>
      <c r="C62" s="183"/>
      <c r="D62" s="211"/>
      <c r="E62" s="228"/>
      <c r="F62" s="3" t="s">
        <v>5</v>
      </c>
      <c r="G62" s="21" t="s">
        <v>41</v>
      </c>
      <c r="H62" s="26" t="s">
        <v>6</v>
      </c>
      <c r="I62" s="3" t="s">
        <v>7</v>
      </c>
      <c r="J62" s="3" t="s">
        <v>5</v>
      </c>
      <c r="K62" s="37" t="s">
        <v>41</v>
      </c>
      <c r="L62" s="26" t="s">
        <v>6</v>
      </c>
      <c r="M62" s="3" t="s">
        <v>7</v>
      </c>
      <c r="N62" s="234"/>
      <c r="O62" s="231"/>
      <c r="P62" s="3" t="s">
        <v>5</v>
      </c>
      <c r="Q62" s="37" t="s">
        <v>41</v>
      </c>
      <c r="R62" s="26" t="s">
        <v>6</v>
      </c>
      <c r="S62" s="3" t="s">
        <v>7</v>
      </c>
      <c r="T62" s="198"/>
      <c r="U62" s="3" t="s">
        <v>5</v>
      </c>
      <c r="V62" s="37" t="s">
        <v>41</v>
      </c>
      <c r="W62" s="26" t="s">
        <v>6</v>
      </c>
      <c r="X62" s="3" t="s">
        <v>7</v>
      </c>
      <c r="Y62" s="198"/>
      <c r="Z62" s="198"/>
    </row>
    <row r="63" spans="1:27" ht="15" customHeight="1">
      <c r="A63" s="6">
        <v>1</v>
      </c>
      <c r="B63" s="4" t="s">
        <v>25</v>
      </c>
      <c r="C63" s="55" t="s">
        <v>53</v>
      </c>
      <c r="D63" s="5" t="s">
        <v>10</v>
      </c>
      <c r="E63" s="18">
        <v>202.2</v>
      </c>
      <c r="F63" s="5">
        <v>3570</v>
      </c>
      <c r="G63" s="22">
        <v>11.7</v>
      </c>
      <c r="H63" s="7">
        <f>F63*G63/1000</f>
        <v>41.768999999999998</v>
      </c>
      <c r="I63" s="5">
        <f>H63*E63</f>
        <v>8445.6917999999987</v>
      </c>
      <c r="J63" s="7">
        <v>3816.33</v>
      </c>
      <c r="K63" s="22">
        <v>11.7</v>
      </c>
      <c r="L63" s="7">
        <f>J63*K63/1000</f>
        <v>44.651060999999991</v>
      </c>
      <c r="M63" s="5">
        <f>L63*E63</f>
        <v>9028.4445341999981</v>
      </c>
      <c r="N63" s="42">
        <f t="shared" ref="N63:N70" si="12">M63/I63*100</f>
        <v>106.89999999999999</v>
      </c>
      <c r="O63" s="73">
        <f>M63/I63*100</f>
        <v>106.89999999999999</v>
      </c>
      <c r="P63" s="7">
        <v>4251.3900000000003</v>
      </c>
      <c r="Q63" s="22">
        <v>11.7</v>
      </c>
      <c r="R63" s="7">
        <f>P63*Q63/1000</f>
        <v>49.741262999999996</v>
      </c>
      <c r="S63" s="5">
        <f>R63*E63</f>
        <v>10057.683378599999</v>
      </c>
      <c r="T63" s="7">
        <f>S63/M63*100</f>
        <v>111.39995755084074</v>
      </c>
      <c r="U63" s="7">
        <v>4357.68</v>
      </c>
      <c r="V63" s="22">
        <v>11.7</v>
      </c>
      <c r="W63" s="7">
        <f>U63*V63/1000</f>
        <v>50.984856000000001</v>
      </c>
      <c r="X63" s="5">
        <f>W63*E63</f>
        <v>10309.137883199999</v>
      </c>
      <c r="Y63" s="7">
        <f>X63/S63*100</f>
        <v>102.50012348902359</v>
      </c>
      <c r="Z63" s="7">
        <f>U63/P63*100</f>
        <v>102.50012348902359</v>
      </c>
    </row>
    <row r="64" spans="1:27" ht="15" customHeight="1">
      <c r="A64" s="6">
        <v>2</v>
      </c>
      <c r="B64" s="4" t="s">
        <v>11</v>
      </c>
      <c r="C64" s="55" t="s">
        <v>44</v>
      </c>
      <c r="D64" s="5" t="s">
        <v>12</v>
      </c>
      <c r="E64" s="6">
        <v>9</v>
      </c>
      <c r="F64" s="5">
        <v>3570</v>
      </c>
      <c r="G64" s="22">
        <v>17.7</v>
      </c>
      <c r="H64" s="7">
        <f>F64*G64/1000</f>
        <v>63.189</v>
      </c>
      <c r="I64" s="5">
        <f t="shared" ref="I64:I69" si="13">H64*E64</f>
        <v>568.70100000000002</v>
      </c>
      <c r="J64" s="7">
        <v>3816.33</v>
      </c>
      <c r="K64" s="22">
        <v>17.7</v>
      </c>
      <c r="L64" s="7">
        <f>J64*K64/1000</f>
        <v>67.549041000000003</v>
      </c>
      <c r="M64" s="5">
        <f t="shared" ref="M64:M69" si="14">L64*E64</f>
        <v>607.94136900000001</v>
      </c>
      <c r="N64" s="42">
        <f t="shared" si="12"/>
        <v>106.89999999999999</v>
      </c>
      <c r="O64" s="73">
        <f t="shared" ref="O64:O70" si="15">M64/I64*100</f>
        <v>106.89999999999999</v>
      </c>
      <c r="P64" s="7">
        <v>4251.3900000000003</v>
      </c>
      <c r="Q64" s="22">
        <v>17.7</v>
      </c>
      <c r="R64" s="7">
        <f>P64*Q64/1000</f>
        <v>75.249603000000008</v>
      </c>
      <c r="S64" s="5">
        <f t="shared" ref="S64:S69" si="16">R64*E64</f>
        <v>677.24642700000004</v>
      </c>
      <c r="T64" s="7">
        <f t="shared" ref="T64:T70" si="17">S64/M64*100</f>
        <v>111.39995755084074</v>
      </c>
      <c r="U64" s="7">
        <v>4357.68</v>
      </c>
      <c r="V64" s="22">
        <v>17.7</v>
      </c>
      <c r="W64" s="7">
        <f>U64*V64/1000</f>
        <v>77.130936000000005</v>
      </c>
      <c r="X64" s="5">
        <f>W64*E64</f>
        <v>694.17842400000006</v>
      </c>
      <c r="Y64" s="7">
        <f>X64/S64*100</f>
        <v>102.50012348902359</v>
      </c>
      <c r="Z64" s="7">
        <f>U64/P64*100</f>
        <v>102.50012348902359</v>
      </c>
    </row>
    <row r="65" spans="1:27" ht="15" customHeight="1">
      <c r="A65" s="6">
        <v>3</v>
      </c>
      <c r="B65" s="4" t="s">
        <v>21</v>
      </c>
      <c r="C65" s="55" t="s">
        <v>43</v>
      </c>
      <c r="D65" s="5" t="s">
        <v>12</v>
      </c>
      <c r="E65" s="6">
        <v>9</v>
      </c>
      <c r="F65" s="5">
        <v>15.63</v>
      </c>
      <c r="G65" s="22">
        <v>2.58</v>
      </c>
      <c r="H65" s="7">
        <f>F65*G65</f>
        <v>40.325400000000002</v>
      </c>
      <c r="I65" s="5">
        <f t="shared" si="13"/>
        <v>362.92860000000002</v>
      </c>
      <c r="J65" s="5">
        <v>16.43</v>
      </c>
      <c r="K65" s="22">
        <v>2.58</v>
      </c>
      <c r="L65" s="7">
        <f>J65*K65</f>
        <v>42.389400000000002</v>
      </c>
      <c r="M65" s="5">
        <f t="shared" si="14"/>
        <v>381.50460000000004</v>
      </c>
      <c r="N65" s="42">
        <f t="shared" si="12"/>
        <v>105.1183621241203</v>
      </c>
      <c r="O65" s="73">
        <f t="shared" si="15"/>
        <v>105.1183621241203</v>
      </c>
      <c r="P65" s="5">
        <v>18.29</v>
      </c>
      <c r="Q65" s="22">
        <v>2.58</v>
      </c>
      <c r="R65" s="7">
        <f>P65*Q65</f>
        <v>47.188200000000002</v>
      </c>
      <c r="S65" s="5">
        <f t="shared" si="16"/>
        <v>424.69380000000001</v>
      </c>
      <c r="T65" s="7">
        <f t="shared" si="17"/>
        <v>111.32075471698113</v>
      </c>
      <c r="U65" s="10">
        <v>20.37</v>
      </c>
      <c r="V65" s="22">
        <v>2.58</v>
      </c>
      <c r="W65" s="7">
        <f>U65*V65</f>
        <v>52.554600000000001</v>
      </c>
      <c r="X65" s="5">
        <f>W65*E65</f>
        <v>472.9914</v>
      </c>
      <c r="Y65" s="7">
        <f>X65/S65*100</f>
        <v>111.37233460907598</v>
      </c>
      <c r="Z65" s="7">
        <f>U65/P65*100</f>
        <v>111.37233460907601</v>
      </c>
    </row>
    <row r="66" spans="1:27" ht="15" customHeight="1">
      <c r="A66" s="6">
        <v>4</v>
      </c>
      <c r="B66" s="4" t="s">
        <v>16</v>
      </c>
      <c r="C66" s="55" t="s">
        <v>43</v>
      </c>
      <c r="D66" s="5" t="s">
        <v>12</v>
      </c>
      <c r="E66" s="6">
        <v>9</v>
      </c>
      <c r="F66" s="5">
        <v>12.39</v>
      </c>
      <c r="G66" s="22">
        <v>2.58</v>
      </c>
      <c r="H66" s="7">
        <f>F66*G66</f>
        <v>31.966200000000001</v>
      </c>
      <c r="I66" s="5">
        <f t="shared" si="13"/>
        <v>287.69580000000002</v>
      </c>
      <c r="J66" s="5">
        <v>13.03</v>
      </c>
      <c r="K66" s="22">
        <v>2.58</v>
      </c>
      <c r="L66" s="7">
        <f>J66*K66</f>
        <v>33.617399999999996</v>
      </c>
      <c r="M66" s="5">
        <f t="shared" si="14"/>
        <v>302.55659999999995</v>
      </c>
      <c r="N66" s="42">
        <f t="shared" si="12"/>
        <v>105.16545601291361</v>
      </c>
      <c r="O66" s="73">
        <f t="shared" si="15"/>
        <v>105.16545601291361</v>
      </c>
      <c r="P66" s="5">
        <v>14.5</v>
      </c>
      <c r="Q66" s="22">
        <v>2.58</v>
      </c>
      <c r="R66" s="7">
        <f>P66*Q66</f>
        <v>37.410000000000004</v>
      </c>
      <c r="S66" s="5">
        <f t="shared" si="16"/>
        <v>336.69000000000005</v>
      </c>
      <c r="T66" s="7">
        <f t="shared" si="17"/>
        <v>111.28165771297012</v>
      </c>
      <c r="U66" s="10">
        <f>P66*1.114</f>
        <v>16.153000000000002</v>
      </c>
      <c r="V66" s="22">
        <v>2.58</v>
      </c>
      <c r="W66" s="7">
        <f>U66*V66</f>
        <v>41.674740000000007</v>
      </c>
      <c r="X66" s="5">
        <f>W66*E66</f>
        <v>375.07266000000004</v>
      </c>
      <c r="Y66" s="7">
        <f>X66/S66*100</f>
        <v>111.39999999999999</v>
      </c>
      <c r="Z66" s="7">
        <f>U66/P66*100</f>
        <v>111.4</v>
      </c>
      <c r="AA66" s="1"/>
    </row>
    <row r="67" spans="1:27" ht="15" customHeight="1">
      <c r="A67" s="6">
        <v>5</v>
      </c>
      <c r="B67" s="4" t="s">
        <v>18</v>
      </c>
      <c r="C67" s="55" t="s">
        <v>45</v>
      </c>
      <c r="D67" s="5" t="s">
        <v>12</v>
      </c>
      <c r="E67" s="6">
        <v>9</v>
      </c>
      <c r="F67" s="5">
        <v>2.9</v>
      </c>
      <c r="G67" s="22">
        <v>55</v>
      </c>
      <c r="H67" s="7">
        <f>F67*G67</f>
        <v>159.5</v>
      </c>
      <c r="I67" s="5">
        <f t="shared" si="13"/>
        <v>1435.5</v>
      </c>
      <c r="J67" s="5">
        <v>3.02</v>
      </c>
      <c r="K67" s="22">
        <v>55</v>
      </c>
      <c r="L67" s="7">
        <f>J67*K67</f>
        <v>166.1</v>
      </c>
      <c r="M67" s="5">
        <f t="shared" si="14"/>
        <v>1494.8999999999999</v>
      </c>
      <c r="N67" s="42">
        <f t="shared" si="12"/>
        <v>104.13793103448275</v>
      </c>
      <c r="O67" s="73">
        <f t="shared" si="15"/>
        <v>104.13793103448275</v>
      </c>
      <c r="P67" s="5">
        <v>3.24</v>
      </c>
      <c r="Q67" s="22">
        <v>55</v>
      </c>
      <c r="R67" s="7">
        <f>P67*Q67</f>
        <v>178.20000000000002</v>
      </c>
      <c r="S67" s="5">
        <f t="shared" si="16"/>
        <v>1603.8000000000002</v>
      </c>
      <c r="T67" s="7">
        <f t="shared" si="17"/>
        <v>107.28476821192055</v>
      </c>
      <c r="U67" s="5">
        <v>3.28</v>
      </c>
      <c r="V67" s="22">
        <v>55</v>
      </c>
      <c r="W67" s="7">
        <f>U67*V67</f>
        <v>180.39999999999998</v>
      </c>
      <c r="X67" s="5">
        <f>W67*E67</f>
        <v>1623.6</v>
      </c>
      <c r="Y67" s="7">
        <f>X67/S67*100</f>
        <v>101.23456790123456</v>
      </c>
      <c r="Z67" s="7">
        <f>U67/P67*100</f>
        <v>101.23456790123456</v>
      </c>
    </row>
    <row r="68" spans="1:27" ht="15" customHeight="1">
      <c r="A68" s="6">
        <v>6</v>
      </c>
      <c r="B68" s="4" t="s">
        <v>36</v>
      </c>
      <c r="C68" s="55" t="s">
        <v>43</v>
      </c>
      <c r="D68" s="5" t="s">
        <v>10</v>
      </c>
      <c r="E68" s="18">
        <v>96.3</v>
      </c>
      <c r="F68" s="5">
        <v>15.63</v>
      </c>
      <c r="G68" s="23">
        <v>1.6E-2</v>
      </c>
      <c r="H68" s="7">
        <f>F68*G68</f>
        <v>0.25008000000000002</v>
      </c>
      <c r="I68" s="5">
        <f t="shared" si="13"/>
        <v>24.082704000000003</v>
      </c>
      <c r="J68" s="5">
        <v>16.43</v>
      </c>
      <c r="K68" s="23">
        <v>1.6E-2</v>
      </c>
      <c r="L68" s="42">
        <f>J68*K68</f>
        <v>0.26288</v>
      </c>
      <c r="M68" s="5">
        <f t="shared" si="14"/>
        <v>25.315344</v>
      </c>
      <c r="N68" s="42">
        <f t="shared" si="12"/>
        <v>105.11836212412027</v>
      </c>
      <c r="O68" s="73">
        <f t="shared" si="15"/>
        <v>105.11836212412027</v>
      </c>
      <c r="P68" s="5"/>
      <c r="Q68" s="23">
        <v>1.6E-2</v>
      </c>
      <c r="R68" s="42">
        <f>P68*Q68</f>
        <v>0</v>
      </c>
      <c r="S68" s="5">
        <f t="shared" si="16"/>
        <v>0</v>
      </c>
      <c r="T68" s="7">
        <f t="shared" si="17"/>
        <v>0</v>
      </c>
      <c r="U68" s="5"/>
      <c r="V68" s="23"/>
      <c r="W68" s="42"/>
      <c r="X68" s="5"/>
      <c r="Y68" s="7"/>
      <c r="Z68" s="7"/>
    </row>
    <row r="69" spans="1:27" ht="15" customHeight="1">
      <c r="A69" s="6">
        <v>7</v>
      </c>
      <c r="B69" s="4" t="s">
        <v>37</v>
      </c>
      <c r="C69" s="55" t="s">
        <v>45</v>
      </c>
      <c r="D69" s="5" t="s">
        <v>10</v>
      </c>
      <c r="E69" s="18">
        <v>96.3</v>
      </c>
      <c r="F69" s="5">
        <v>2.9</v>
      </c>
      <c r="G69" s="22">
        <v>2</v>
      </c>
      <c r="H69" s="7">
        <f>F69*G69</f>
        <v>5.8</v>
      </c>
      <c r="I69" s="5">
        <f t="shared" si="13"/>
        <v>558.54</v>
      </c>
      <c r="J69" s="5">
        <v>3.02</v>
      </c>
      <c r="K69" s="22">
        <v>2</v>
      </c>
      <c r="L69" s="42">
        <f>J69*K69</f>
        <v>6.04</v>
      </c>
      <c r="M69" s="5">
        <f t="shared" si="14"/>
        <v>581.65199999999993</v>
      </c>
      <c r="N69" s="42">
        <f t="shared" si="12"/>
        <v>104.13793103448275</v>
      </c>
      <c r="O69" s="73">
        <f t="shared" si="15"/>
        <v>104.13793103448275</v>
      </c>
      <c r="P69" s="5"/>
      <c r="Q69" s="22">
        <v>2</v>
      </c>
      <c r="R69" s="42">
        <f>P69*Q69</f>
        <v>0</v>
      </c>
      <c r="S69" s="5">
        <f t="shared" si="16"/>
        <v>0</v>
      </c>
      <c r="T69" s="7">
        <f t="shared" si="17"/>
        <v>0</v>
      </c>
      <c r="U69" s="5"/>
      <c r="V69" s="22"/>
      <c r="W69" s="42"/>
      <c r="X69" s="5"/>
      <c r="Y69" s="7"/>
      <c r="Z69" s="7"/>
    </row>
    <row r="70" spans="1:27" ht="15" customHeight="1">
      <c r="A70" s="6">
        <v>8</v>
      </c>
      <c r="B70" s="4" t="s">
        <v>19</v>
      </c>
      <c r="C70" s="4"/>
      <c r="D70" s="8" t="s">
        <v>13</v>
      </c>
      <c r="E70" s="9" t="s">
        <v>13</v>
      </c>
      <c r="F70" s="8" t="s">
        <v>13</v>
      </c>
      <c r="G70" s="24" t="s">
        <v>13</v>
      </c>
      <c r="H70" s="8" t="s">
        <v>13</v>
      </c>
      <c r="I70" s="10">
        <f>SUM(I63:I69)</f>
        <v>11683.139903999996</v>
      </c>
      <c r="J70" s="8" t="s">
        <v>13</v>
      </c>
      <c r="K70" s="54" t="s">
        <v>13</v>
      </c>
      <c r="L70" s="8" t="s">
        <v>13</v>
      </c>
      <c r="M70" s="10">
        <f>SUM(M63:M69)</f>
        <v>12422.314447199999</v>
      </c>
      <c r="N70" s="74">
        <f t="shared" si="12"/>
        <v>106.32684834106053</v>
      </c>
      <c r="O70" s="75">
        <f t="shared" si="15"/>
        <v>106.32684834106053</v>
      </c>
      <c r="P70" s="8" t="s">
        <v>13</v>
      </c>
      <c r="Q70" s="24" t="s">
        <v>13</v>
      </c>
      <c r="R70" s="8" t="s">
        <v>13</v>
      </c>
      <c r="S70" s="10">
        <f>SUM(S63:S69)</f>
        <v>13100.1136056</v>
      </c>
      <c r="T70" s="39">
        <f t="shared" si="17"/>
        <v>105.45630334251261</v>
      </c>
      <c r="U70" s="8" t="s">
        <v>13</v>
      </c>
      <c r="V70" s="24" t="s">
        <v>13</v>
      </c>
      <c r="W70" s="8" t="s">
        <v>13</v>
      </c>
      <c r="X70" s="10">
        <f>SUM(X63:X69)</f>
        <v>13474.9803672</v>
      </c>
      <c r="Y70" s="39">
        <f>X70/S70*100</f>
        <v>102.86155351690806</v>
      </c>
      <c r="Z70" s="7" t="s">
        <v>13</v>
      </c>
    </row>
    <row r="71" spans="1:27" ht="19.5" customHeight="1">
      <c r="A71" s="57"/>
      <c r="B71" s="58"/>
      <c r="C71" s="58"/>
      <c r="D71" s="59"/>
      <c r="E71" s="126"/>
      <c r="F71" s="59"/>
      <c r="G71" s="167"/>
      <c r="H71" s="59"/>
      <c r="I71" s="61"/>
      <c r="J71" s="59"/>
      <c r="K71" s="60"/>
      <c r="L71" s="59"/>
      <c r="M71" s="61"/>
      <c r="N71" s="78"/>
      <c r="O71" s="79"/>
      <c r="P71" s="59"/>
      <c r="Q71" s="167"/>
      <c r="R71" s="59"/>
      <c r="S71" s="61"/>
      <c r="T71" s="64"/>
      <c r="U71" s="59"/>
      <c r="V71" s="167"/>
      <c r="W71" s="59"/>
      <c r="X71" s="61"/>
      <c r="Y71" s="64"/>
      <c r="Z71" s="62"/>
    </row>
    <row r="72" spans="1:27" ht="21.75" customHeight="1">
      <c r="A72" s="57"/>
      <c r="B72" s="58"/>
      <c r="C72" s="58"/>
      <c r="D72" s="59"/>
      <c r="E72" s="126"/>
      <c r="F72" s="59"/>
      <c r="G72" s="167"/>
      <c r="H72" s="59"/>
      <c r="I72" s="61"/>
      <c r="J72" s="59"/>
      <c r="K72" s="60"/>
      <c r="L72" s="59"/>
      <c r="M72" s="61"/>
      <c r="N72" s="78"/>
      <c r="O72" s="79"/>
      <c r="P72" s="59"/>
      <c r="Q72" s="167"/>
      <c r="R72" s="59"/>
      <c r="S72" s="61"/>
      <c r="T72" s="64"/>
      <c r="U72" s="59"/>
      <c r="V72" s="167"/>
      <c r="W72" s="59"/>
      <c r="X72" s="61"/>
      <c r="Y72" s="64"/>
      <c r="Z72" s="62"/>
    </row>
    <row r="73" spans="1:27" ht="21.75" customHeight="1">
      <c r="A73" s="57"/>
      <c r="B73" s="178" t="s">
        <v>107</v>
      </c>
      <c r="C73" s="58"/>
      <c r="D73" s="59"/>
      <c r="E73" s="126"/>
      <c r="F73" s="59"/>
      <c r="G73" s="167"/>
      <c r="H73" s="59"/>
      <c r="I73" s="61"/>
      <c r="J73" s="59"/>
      <c r="K73" s="60"/>
      <c r="L73" s="59"/>
      <c r="M73" s="61"/>
      <c r="N73" s="78"/>
      <c r="O73" s="79"/>
      <c r="P73" s="59"/>
      <c r="Q73" s="167"/>
      <c r="R73" s="59"/>
      <c r="S73" s="61"/>
      <c r="T73" s="64"/>
      <c r="U73" s="59"/>
      <c r="V73" s="167"/>
      <c r="W73" s="59"/>
      <c r="X73" s="61"/>
      <c r="Y73" s="64"/>
      <c r="Z73" s="62"/>
    </row>
    <row r="74" spans="1:27" ht="22.5" customHeight="1">
      <c r="A74" s="57"/>
      <c r="B74" s="58"/>
      <c r="C74" s="58"/>
      <c r="D74" s="59"/>
      <c r="E74" s="126"/>
      <c r="F74" s="59"/>
      <c r="G74" s="167"/>
      <c r="H74" s="59"/>
      <c r="I74" s="61"/>
      <c r="J74" s="59"/>
      <c r="K74" s="60"/>
      <c r="L74" s="59"/>
      <c r="M74" s="61"/>
      <c r="N74" s="78"/>
      <c r="O74" s="79"/>
      <c r="P74" s="59"/>
      <c r="Q74" s="167"/>
      <c r="R74" s="59"/>
      <c r="S74" s="61"/>
      <c r="T74" s="64"/>
      <c r="U74" s="59"/>
      <c r="V74" s="167"/>
      <c r="W74" s="59"/>
      <c r="X74" s="61"/>
      <c r="Y74" s="64"/>
      <c r="Z74" s="62"/>
    </row>
    <row r="75" spans="1:27" ht="18.75" customHeight="1">
      <c r="A75" s="57"/>
      <c r="B75" s="58"/>
      <c r="C75" s="58"/>
      <c r="D75" s="59"/>
      <c r="E75" s="126"/>
      <c r="F75" s="59"/>
      <c r="G75" s="167"/>
      <c r="H75" s="59"/>
      <c r="I75" s="61"/>
      <c r="J75" s="59"/>
      <c r="K75" s="60"/>
      <c r="L75" s="59"/>
      <c r="M75" s="61"/>
      <c r="N75" s="78"/>
      <c r="O75" s="79"/>
      <c r="P75" s="59"/>
      <c r="Q75" s="167"/>
      <c r="R75" s="59"/>
      <c r="S75" s="61"/>
      <c r="T75" s="64"/>
      <c r="U75" s="59"/>
      <c r="V75" s="167"/>
      <c r="W75" s="59"/>
      <c r="X75" s="61"/>
      <c r="Y75" s="64"/>
      <c r="Z75" s="62"/>
    </row>
    <row r="76" spans="1:27" s="1" customFormat="1" ht="19.5" customHeight="1">
      <c r="A76" s="195" t="s">
        <v>73</v>
      </c>
      <c r="B76" s="195"/>
      <c r="C76" s="195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19"/>
    </row>
    <row r="77" spans="1:27" s="1" customFormat="1" ht="18.75">
      <c r="A77" s="225" t="s">
        <v>55</v>
      </c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25"/>
      <c r="Z77" s="119"/>
    </row>
    <row r="78" spans="1:27" s="1" customFormat="1" ht="18.75" customHeight="1">
      <c r="A78" s="184" t="s">
        <v>0</v>
      </c>
      <c r="B78" s="181" t="s">
        <v>1</v>
      </c>
      <c r="C78" s="181" t="s">
        <v>40</v>
      </c>
      <c r="D78" s="209" t="s">
        <v>2</v>
      </c>
      <c r="E78" s="226" t="s">
        <v>3</v>
      </c>
      <c r="F78" s="189" t="s">
        <v>14</v>
      </c>
      <c r="G78" s="190"/>
      <c r="H78" s="190"/>
      <c r="I78" s="191"/>
      <c r="J78" s="199" t="s">
        <v>4</v>
      </c>
      <c r="K78" s="200"/>
      <c r="L78" s="200"/>
      <c r="M78" s="201"/>
      <c r="N78" s="232" t="s">
        <v>8</v>
      </c>
      <c r="O78" s="229" t="s">
        <v>8</v>
      </c>
      <c r="P78" s="199" t="s">
        <v>61</v>
      </c>
      <c r="Q78" s="200"/>
      <c r="R78" s="200"/>
      <c r="S78" s="201"/>
      <c r="T78" s="196" t="s">
        <v>63</v>
      </c>
      <c r="U78" s="199" t="s">
        <v>65</v>
      </c>
      <c r="V78" s="200"/>
      <c r="W78" s="200"/>
      <c r="X78" s="201"/>
      <c r="Y78" s="196" t="s">
        <v>68</v>
      </c>
      <c r="Z78" s="196" t="s">
        <v>69</v>
      </c>
    </row>
    <row r="79" spans="1:27" s="1" customFormat="1" ht="18.75" customHeight="1">
      <c r="A79" s="185"/>
      <c r="B79" s="187"/>
      <c r="C79" s="182"/>
      <c r="D79" s="210"/>
      <c r="E79" s="227"/>
      <c r="F79" s="192" t="s">
        <v>34</v>
      </c>
      <c r="G79" s="193"/>
      <c r="H79" s="193"/>
      <c r="I79" s="194"/>
      <c r="J79" s="202" t="s">
        <v>15</v>
      </c>
      <c r="K79" s="203"/>
      <c r="L79" s="203"/>
      <c r="M79" s="204"/>
      <c r="N79" s="233"/>
      <c r="O79" s="230"/>
      <c r="P79" s="202" t="s">
        <v>62</v>
      </c>
      <c r="Q79" s="203"/>
      <c r="R79" s="203"/>
      <c r="S79" s="204"/>
      <c r="T79" s="197"/>
      <c r="U79" s="202" t="s">
        <v>67</v>
      </c>
      <c r="V79" s="203"/>
      <c r="W79" s="203"/>
      <c r="X79" s="204"/>
      <c r="Y79" s="197"/>
      <c r="Z79" s="197"/>
    </row>
    <row r="80" spans="1:27" s="1" customFormat="1" ht="32.25" customHeight="1">
      <c r="A80" s="186"/>
      <c r="B80" s="188"/>
      <c r="C80" s="183"/>
      <c r="D80" s="211"/>
      <c r="E80" s="228"/>
      <c r="F80" s="3" t="s">
        <v>5</v>
      </c>
      <c r="G80" s="21" t="s">
        <v>41</v>
      </c>
      <c r="H80" s="26" t="s">
        <v>6</v>
      </c>
      <c r="I80" s="3" t="s">
        <v>7</v>
      </c>
      <c r="J80" s="3" t="s">
        <v>5</v>
      </c>
      <c r="K80" s="21" t="s">
        <v>41</v>
      </c>
      <c r="L80" s="26" t="s">
        <v>6</v>
      </c>
      <c r="M80" s="3" t="s">
        <v>7</v>
      </c>
      <c r="N80" s="234"/>
      <c r="O80" s="231"/>
      <c r="P80" s="3" t="s">
        <v>5</v>
      </c>
      <c r="Q80" s="21" t="s">
        <v>41</v>
      </c>
      <c r="R80" s="26" t="s">
        <v>6</v>
      </c>
      <c r="S80" s="3" t="s">
        <v>7</v>
      </c>
      <c r="T80" s="198"/>
      <c r="U80" s="3" t="s">
        <v>5</v>
      </c>
      <c r="V80" s="21" t="s">
        <v>41</v>
      </c>
      <c r="W80" s="26" t="s">
        <v>6</v>
      </c>
      <c r="X80" s="3" t="s">
        <v>7</v>
      </c>
      <c r="Y80" s="198"/>
      <c r="Z80" s="198"/>
    </row>
    <row r="81" spans="1:26" s="1" customFormat="1" ht="16.5" customHeight="1">
      <c r="A81" s="6">
        <v>1</v>
      </c>
      <c r="B81" s="4" t="s">
        <v>25</v>
      </c>
      <c r="C81" s="55" t="s">
        <v>52</v>
      </c>
      <c r="D81" s="5" t="s">
        <v>10</v>
      </c>
      <c r="E81" s="6">
        <v>2679</v>
      </c>
      <c r="F81" s="5">
        <v>3570</v>
      </c>
      <c r="G81" s="22">
        <v>11.7</v>
      </c>
      <c r="H81" s="7">
        <f>F81*G81/1000</f>
        <v>41.768999999999998</v>
      </c>
      <c r="I81" s="5">
        <f>H81*E81</f>
        <v>111899.151</v>
      </c>
      <c r="J81" s="7">
        <v>3816.33</v>
      </c>
      <c r="K81" s="22">
        <v>11.7</v>
      </c>
      <c r="L81" s="7">
        <f>J81*K81/1000</f>
        <v>44.651060999999991</v>
      </c>
      <c r="M81" s="5">
        <f>L81*E81</f>
        <v>119620.19241899997</v>
      </c>
      <c r="N81" s="42">
        <f>M81/I81*100</f>
        <v>106.89999999999998</v>
      </c>
      <c r="O81" s="73">
        <f>M81/I81*100</f>
        <v>106.89999999999998</v>
      </c>
      <c r="P81" s="7">
        <v>4251.3900000000003</v>
      </c>
      <c r="Q81" s="22">
        <v>11.7</v>
      </c>
      <c r="R81" s="7">
        <f>P81*Q81/1000</f>
        <v>49.741262999999996</v>
      </c>
      <c r="S81" s="5">
        <f>R81*E81</f>
        <v>133256.84357699999</v>
      </c>
      <c r="T81" s="7">
        <f>S81/M81*100</f>
        <v>111.39995755084075</v>
      </c>
      <c r="U81" s="7">
        <v>4357.68</v>
      </c>
      <c r="V81" s="22">
        <v>11.7</v>
      </c>
      <c r="W81" s="7">
        <f>U81*V81/1000</f>
        <v>50.984856000000001</v>
      </c>
      <c r="X81" s="5">
        <f>W81*E81</f>
        <v>136588.42922399999</v>
      </c>
      <c r="Y81" s="7">
        <f>X81/S81*100</f>
        <v>102.50012348902359</v>
      </c>
      <c r="Z81" s="7">
        <f>U81/P81*100</f>
        <v>102.50012348902359</v>
      </c>
    </row>
    <row r="82" spans="1:26" s="1" customFormat="1" ht="16.5" customHeight="1">
      <c r="A82" s="6">
        <v>2</v>
      </c>
      <c r="B82" s="4" t="s">
        <v>11</v>
      </c>
      <c r="C82" s="55" t="s">
        <v>52</v>
      </c>
      <c r="D82" s="5" t="s">
        <v>12</v>
      </c>
      <c r="E82" s="6">
        <v>114</v>
      </c>
      <c r="F82" s="5">
        <v>3570</v>
      </c>
      <c r="G82" s="22">
        <v>30</v>
      </c>
      <c r="H82" s="7">
        <f>F82*G82/1000</f>
        <v>107.1</v>
      </c>
      <c r="I82" s="5">
        <f>H82*E82</f>
        <v>12209.4</v>
      </c>
      <c r="J82" s="7">
        <v>3816.33</v>
      </c>
      <c r="K82" s="22">
        <v>30</v>
      </c>
      <c r="L82" s="7">
        <f>J82*K82/1000</f>
        <v>114.48989999999999</v>
      </c>
      <c r="M82" s="5">
        <f>L82*E82</f>
        <v>13051.848599999999</v>
      </c>
      <c r="N82" s="42">
        <f>M82/I82*100</f>
        <v>106.89999999999999</v>
      </c>
      <c r="O82" s="73">
        <f>M82/I82*100</f>
        <v>106.89999999999999</v>
      </c>
      <c r="P82" s="7">
        <v>4251.3900000000003</v>
      </c>
      <c r="Q82" s="22">
        <v>30</v>
      </c>
      <c r="R82" s="7">
        <f>P82*Q82/1000</f>
        <v>127.54170000000001</v>
      </c>
      <c r="S82" s="5">
        <f>R82*E82</f>
        <v>14539.7538</v>
      </c>
      <c r="T82" s="7">
        <f>S82/M82*100</f>
        <v>111.39995755084074</v>
      </c>
      <c r="U82" s="7">
        <v>4357.68</v>
      </c>
      <c r="V82" s="22">
        <v>30</v>
      </c>
      <c r="W82" s="7">
        <f>U82*V82/1000</f>
        <v>130.7304</v>
      </c>
      <c r="X82" s="5">
        <f>W82*E82</f>
        <v>14903.265600000001</v>
      </c>
      <c r="Y82" s="7">
        <f>X82/S82*100</f>
        <v>102.50012348902359</v>
      </c>
      <c r="Z82" s="7">
        <f>U82/P82*100</f>
        <v>102.50012348902359</v>
      </c>
    </row>
    <row r="83" spans="1:26" s="1" customFormat="1" ht="16.5" customHeight="1">
      <c r="A83" s="6">
        <v>3</v>
      </c>
      <c r="B83" s="4" t="s">
        <v>21</v>
      </c>
      <c r="C83" s="56" t="s">
        <v>43</v>
      </c>
      <c r="D83" s="5" t="s">
        <v>12</v>
      </c>
      <c r="E83" s="6">
        <v>114</v>
      </c>
      <c r="F83" s="5">
        <v>15.63</v>
      </c>
      <c r="G83" s="22">
        <v>2.96</v>
      </c>
      <c r="H83" s="7">
        <f>F83*G83</f>
        <v>46.264800000000001</v>
      </c>
      <c r="I83" s="5">
        <f>H83*E83</f>
        <v>5274.1872000000003</v>
      </c>
      <c r="J83" s="5">
        <v>16.43</v>
      </c>
      <c r="K83" s="22">
        <v>2.96</v>
      </c>
      <c r="L83" s="7">
        <f>J83*K83</f>
        <v>48.632799999999996</v>
      </c>
      <c r="M83" s="5">
        <f>L83*E83</f>
        <v>5544.1391999999996</v>
      </c>
      <c r="N83" s="42">
        <f>M83/I83*100</f>
        <v>105.11836212412027</v>
      </c>
      <c r="O83" s="73">
        <f>M83/I83*100</f>
        <v>105.11836212412027</v>
      </c>
      <c r="P83" s="5">
        <v>18.29</v>
      </c>
      <c r="Q83" s="22">
        <v>2.96</v>
      </c>
      <c r="R83" s="7">
        <f>P83*Q83</f>
        <v>54.138399999999997</v>
      </c>
      <c r="S83" s="5">
        <f>R83*E83</f>
        <v>6171.7775999999994</v>
      </c>
      <c r="T83" s="7">
        <f>S83/M83*100</f>
        <v>111.32075471698113</v>
      </c>
      <c r="U83" s="10">
        <v>20.37</v>
      </c>
      <c r="V83" s="22">
        <v>2.96</v>
      </c>
      <c r="W83" s="7">
        <f>U83*V83</f>
        <v>60.295200000000001</v>
      </c>
      <c r="X83" s="5">
        <f>W83*E83</f>
        <v>6873.6527999999998</v>
      </c>
      <c r="Y83" s="7">
        <f>X83/S83*100</f>
        <v>111.37233460907601</v>
      </c>
      <c r="Z83" s="7">
        <f>U83/P83*100</f>
        <v>111.37233460907601</v>
      </c>
    </row>
    <row r="84" spans="1:26" s="1" customFormat="1" ht="16.5" customHeight="1">
      <c r="A84" s="6">
        <v>4</v>
      </c>
      <c r="B84" s="4" t="s">
        <v>18</v>
      </c>
      <c r="C84" s="55" t="s">
        <v>45</v>
      </c>
      <c r="D84" s="5" t="s">
        <v>12</v>
      </c>
      <c r="E84" s="6">
        <v>114</v>
      </c>
      <c r="F84" s="5">
        <v>2.9</v>
      </c>
      <c r="G84" s="22">
        <v>55</v>
      </c>
      <c r="H84" s="7">
        <f>F84*G84</f>
        <v>159.5</v>
      </c>
      <c r="I84" s="5">
        <f>H84*E84</f>
        <v>18183</v>
      </c>
      <c r="J84" s="5">
        <v>3.02</v>
      </c>
      <c r="K84" s="22">
        <v>55</v>
      </c>
      <c r="L84" s="7">
        <f>J84*K84</f>
        <v>166.1</v>
      </c>
      <c r="M84" s="5">
        <f>L84*E84</f>
        <v>18935.399999999998</v>
      </c>
      <c r="N84" s="42">
        <f>M84/I84*100</f>
        <v>104.13793103448275</v>
      </c>
      <c r="O84" s="73">
        <f>M84/I84*100</f>
        <v>104.13793103448275</v>
      </c>
      <c r="P84" s="5">
        <v>3.24</v>
      </c>
      <c r="Q84" s="22">
        <v>55</v>
      </c>
      <c r="R84" s="7">
        <f>P84*Q84</f>
        <v>178.20000000000002</v>
      </c>
      <c r="S84" s="5">
        <f>R84*E84</f>
        <v>20314.800000000003</v>
      </c>
      <c r="T84" s="7">
        <f>S84/M84*100</f>
        <v>107.28476821192056</v>
      </c>
      <c r="U84" s="5">
        <v>3.28</v>
      </c>
      <c r="V84" s="22">
        <v>55</v>
      </c>
      <c r="W84" s="7">
        <f>U84*V84</f>
        <v>180.39999999999998</v>
      </c>
      <c r="X84" s="5">
        <f>W84*E84</f>
        <v>20565.599999999999</v>
      </c>
      <c r="Y84" s="7">
        <f>X84/S84*100</f>
        <v>101.23456790123456</v>
      </c>
      <c r="Z84" s="7">
        <f>U84/P84*100</f>
        <v>101.23456790123456</v>
      </c>
    </row>
    <row r="85" spans="1:26" s="1" customFormat="1" ht="16.5" customHeight="1">
      <c r="A85" s="6">
        <v>5</v>
      </c>
      <c r="B85" s="4" t="s">
        <v>19</v>
      </c>
      <c r="C85" s="4"/>
      <c r="D85" s="8" t="s">
        <v>13</v>
      </c>
      <c r="E85" s="9" t="s">
        <v>13</v>
      </c>
      <c r="F85" s="8" t="s">
        <v>13</v>
      </c>
      <c r="G85" s="24" t="s">
        <v>13</v>
      </c>
      <c r="H85" s="8" t="s">
        <v>13</v>
      </c>
      <c r="I85" s="10">
        <f>SUM(I81:I84)</f>
        <v>147565.73819999999</v>
      </c>
      <c r="J85" s="8" t="s">
        <v>13</v>
      </c>
      <c r="K85" s="24" t="s">
        <v>13</v>
      </c>
      <c r="L85" s="8" t="s">
        <v>13</v>
      </c>
      <c r="M85" s="10">
        <f>SUM(M81:M84)</f>
        <v>157151.58021899997</v>
      </c>
      <c r="N85" s="74">
        <f>M85/I85*100</f>
        <v>106.49598079874612</v>
      </c>
      <c r="O85" s="75">
        <f>M85/I85*100</f>
        <v>106.49598079874612</v>
      </c>
      <c r="P85" s="8" t="s">
        <v>13</v>
      </c>
      <c r="Q85" s="24" t="s">
        <v>13</v>
      </c>
      <c r="R85" s="8" t="s">
        <v>13</v>
      </c>
      <c r="S85" s="10">
        <f>SUM(S81:S84)</f>
        <v>174283.17497699999</v>
      </c>
      <c r="T85" s="39">
        <f>S85/M85*100</f>
        <v>110.90131879942035</v>
      </c>
      <c r="U85" s="8" t="s">
        <v>13</v>
      </c>
      <c r="V85" s="24" t="s">
        <v>13</v>
      </c>
      <c r="W85" s="8" t="s">
        <v>13</v>
      </c>
      <c r="X85" s="35">
        <f>SUM(X81:X84)</f>
        <v>178930.94762400002</v>
      </c>
      <c r="Y85" s="39">
        <f>X85/S85*100</f>
        <v>102.66679365212012</v>
      </c>
      <c r="Z85" s="7" t="s">
        <v>13</v>
      </c>
    </row>
    <row r="86" spans="1:26" s="1" customFormat="1" ht="22.5" customHeight="1">
      <c r="A86" s="195" t="s">
        <v>33</v>
      </c>
      <c r="B86" s="195"/>
      <c r="C86" s="195"/>
      <c r="D86" s="19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19"/>
    </row>
    <row r="87" spans="1:26" s="1" customFormat="1" ht="13.5" customHeight="1">
      <c r="A87" s="225" t="s">
        <v>56</v>
      </c>
      <c r="B87" s="225"/>
      <c r="C87" s="225"/>
      <c r="D87" s="225"/>
      <c r="E87" s="225"/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25"/>
      <c r="Z87" s="119"/>
    </row>
    <row r="88" spans="1:26" s="1" customFormat="1" ht="18.75" customHeight="1">
      <c r="A88" s="184" t="s">
        <v>0</v>
      </c>
      <c r="B88" s="181" t="s">
        <v>1</v>
      </c>
      <c r="C88" s="181" t="s">
        <v>40</v>
      </c>
      <c r="D88" s="209" t="s">
        <v>2</v>
      </c>
      <c r="E88" s="226" t="s">
        <v>3</v>
      </c>
      <c r="F88" s="189" t="s">
        <v>14</v>
      </c>
      <c r="G88" s="190"/>
      <c r="H88" s="190"/>
      <c r="I88" s="191"/>
      <c r="J88" s="199" t="s">
        <v>4</v>
      </c>
      <c r="K88" s="200"/>
      <c r="L88" s="200"/>
      <c r="M88" s="201"/>
      <c r="N88" s="232" t="s">
        <v>8</v>
      </c>
      <c r="O88" s="229" t="s">
        <v>8</v>
      </c>
      <c r="P88" s="199" t="s">
        <v>61</v>
      </c>
      <c r="Q88" s="200"/>
      <c r="R88" s="200"/>
      <c r="S88" s="201"/>
      <c r="T88" s="196" t="s">
        <v>63</v>
      </c>
      <c r="U88" s="199" t="s">
        <v>65</v>
      </c>
      <c r="V88" s="200"/>
      <c r="W88" s="200"/>
      <c r="X88" s="201"/>
      <c r="Y88" s="196" t="s">
        <v>68</v>
      </c>
      <c r="Z88" s="196" t="s">
        <v>69</v>
      </c>
    </row>
    <row r="89" spans="1:26" s="1" customFormat="1" ht="18.75" customHeight="1">
      <c r="A89" s="185"/>
      <c r="B89" s="187"/>
      <c r="C89" s="182"/>
      <c r="D89" s="210"/>
      <c r="E89" s="227"/>
      <c r="F89" s="192" t="s">
        <v>34</v>
      </c>
      <c r="G89" s="193"/>
      <c r="H89" s="193"/>
      <c r="I89" s="194"/>
      <c r="J89" s="202" t="s">
        <v>15</v>
      </c>
      <c r="K89" s="203"/>
      <c r="L89" s="203"/>
      <c r="M89" s="204"/>
      <c r="N89" s="233"/>
      <c r="O89" s="230"/>
      <c r="P89" s="202" t="s">
        <v>62</v>
      </c>
      <c r="Q89" s="203"/>
      <c r="R89" s="203"/>
      <c r="S89" s="204"/>
      <c r="T89" s="197"/>
      <c r="U89" s="202" t="s">
        <v>67</v>
      </c>
      <c r="V89" s="203"/>
      <c r="W89" s="203"/>
      <c r="X89" s="204"/>
      <c r="Y89" s="197"/>
      <c r="Z89" s="197"/>
    </row>
    <row r="90" spans="1:26" s="1" customFormat="1" ht="31.5" customHeight="1">
      <c r="A90" s="186"/>
      <c r="B90" s="188"/>
      <c r="C90" s="183"/>
      <c r="D90" s="211"/>
      <c r="E90" s="228"/>
      <c r="F90" s="3" t="s">
        <v>5</v>
      </c>
      <c r="G90" s="21" t="s">
        <v>41</v>
      </c>
      <c r="H90" s="26" t="s">
        <v>6</v>
      </c>
      <c r="I90" s="3" t="s">
        <v>7</v>
      </c>
      <c r="J90" s="3" t="s">
        <v>5</v>
      </c>
      <c r="K90" s="21" t="s">
        <v>41</v>
      </c>
      <c r="L90" s="26" t="s">
        <v>6</v>
      </c>
      <c r="M90" s="3" t="s">
        <v>7</v>
      </c>
      <c r="N90" s="234"/>
      <c r="O90" s="231"/>
      <c r="P90" s="3" t="s">
        <v>5</v>
      </c>
      <c r="Q90" s="21" t="s">
        <v>41</v>
      </c>
      <c r="R90" s="26" t="s">
        <v>6</v>
      </c>
      <c r="S90" s="3" t="s">
        <v>7</v>
      </c>
      <c r="T90" s="198"/>
      <c r="U90" s="3" t="s">
        <v>5</v>
      </c>
      <c r="V90" s="21" t="s">
        <v>41</v>
      </c>
      <c r="W90" s="26" t="s">
        <v>6</v>
      </c>
      <c r="X90" s="3" t="s">
        <v>7</v>
      </c>
      <c r="Y90" s="198"/>
      <c r="Z90" s="198"/>
    </row>
    <row r="91" spans="1:26" s="1" customFormat="1" ht="17.25" customHeight="1">
      <c r="A91" s="6">
        <v>1</v>
      </c>
      <c r="B91" s="4" t="s">
        <v>25</v>
      </c>
      <c r="C91" s="55" t="s">
        <v>53</v>
      </c>
      <c r="D91" s="5" t="s">
        <v>10</v>
      </c>
      <c r="E91" s="6">
        <v>6025</v>
      </c>
      <c r="F91" s="5">
        <v>3570</v>
      </c>
      <c r="G91" s="22">
        <v>11.7</v>
      </c>
      <c r="H91" s="7">
        <f>F91*G91/1000</f>
        <v>41.768999999999998</v>
      </c>
      <c r="I91" s="5">
        <f>H91*E91</f>
        <v>251658.22499999998</v>
      </c>
      <c r="J91" s="7">
        <v>3816.33</v>
      </c>
      <c r="K91" s="22">
        <v>11.7</v>
      </c>
      <c r="L91" s="7">
        <f>J91*K91/1000</f>
        <v>44.651060999999991</v>
      </c>
      <c r="M91" s="5">
        <f>L91*E91</f>
        <v>269022.64252499997</v>
      </c>
      <c r="N91" s="42">
        <f>M91/I91*100</f>
        <v>106.89999999999999</v>
      </c>
      <c r="O91" s="73">
        <f>M91/I91*100</f>
        <v>106.89999999999999</v>
      </c>
      <c r="P91" s="7">
        <v>4251.3900000000003</v>
      </c>
      <c r="Q91" s="31">
        <v>11.7</v>
      </c>
      <c r="R91" s="7">
        <f>P91*Q91/1000</f>
        <v>49.741262999999996</v>
      </c>
      <c r="S91" s="7">
        <f>R91*E91</f>
        <v>299691.10957499995</v>
      </c>
      <c r="T91" s="7">
        <f>S91/M91*100</f>
        <v>111.39995755084071</v>
      </c>
      <c r="U91" s="7">
        <v>4357.68</v>
      </c>
      <c r="V91" s="31">
        <v>11.7</v>
      </c>
      <c r="W91" s="7">
        <f>U91*V91/1000</f>
        <v>50.984856000000001</v>
      </c>
      <c r="X91" s="5">
        <f>W91*E91</f>
        <v>307183.7574</v>
      </c>
      <c r="Y91" s="7">
        <f>X91/S91*100</f>
        <v>102.50012348902359</v>
      </c>
      <c r="Z91" s="7">
        <f>U91/P91*100</f>
        <v>102.50012348902359</v>
      </c>
    </row>
    <row r="92" spans="1:26" s="1" customFormat="1" ht="17.25" customHeight="1">
      <c r="A92" s="6">
        <v>2</v>
      </c>
      <c r="B92" s="4" t="s">
        <v>17</v>
      </c>
      <c r="C92" s="55" t="s">
        <v>53</v>
      </c>
      <c r="D92" s="5" t="s">
        <v>12</v>
      </c>
      <c r="E92" s="6">
        <v>241</v>
      </c>
      <c r="F92" s="5">
        <v>3570</v>
      </c>
      <c r="G92" s="22">
        <v>17.7</v>
      </c>
      <c r="H92" s="7">
        <f>F92*G92/1000</f>
        <v>63.189</v>
      </c>
      <c r="I92" s="5">
        <f>H92*E92</f>
        <v>15228.549000000001</v>
      </c>
      <c r="J92" s="7">
        <v>3816.33</v>
      </c>
      <c r="K92" s="22">
        <v>17.7</v>
      </c>
      <c r="L92" s="7">
        <f>J92*K92/1000</f>
        <v>67.549041000000003</v>
      </c>
      <c r="M92" s="5">
        <f>L92*E92</f>
        <v>16279.318881000001</v>
      </c>
      <c r="N92" s="42">
        <f>M92/I92*100</f>
        <v>106.89999999999999</v>
      </c>
      <c r="O92" s="73">
        <f>M92/I92*100</f>
        <v>106.89999999999999</v>
      </c>
      <c r="P92" s="7">
        <v>4251.3900000000003</v>
      </c>
      <c r="Q92" s="31">
        <v>17.7</v>
      </c>
      <c r="R92" s="7">
        <f>P92*Q92/1000</f>
        <v>75.249603000000008</v>
      </c>
      <c r="S92" s="7">
        <f>R92*E92</f>
        <v>18135.154323000002</v>
      </c>
      <c r="T92" s="7">
        <f>S92/M92*100</f>
        <v>111.39995755084074</v>
      </c>
      <c r="U92" s="7">
        <v>4357.68</v>
      </c>
      <c r="V92" s="31">
        <v>17.7</v>
      </c>
      <c r="W92" s="7">
        <f>U92*V92/1000</f>
        <v>77.130936000000005</v>
      </c>
      <c r="X92" s="5">
        <f>W92*E92</f>
        <v>18588.555576000002</v>
      </c>
      <c r="Y92" s="7">
        <f>X92/S92*100</f>
        <v>102.50012348902359</v>
      </c>
      <c r="Z92" s="7">
        <f>U92/P92*100</f>
        <v>102.50012348902359</v>
      </c>
    </row>
    <row r="93" spans="1:26" s="1" customFormat="1" ht="17.25" customHeight="1">
      <c r="A93" s="6">
        <v>3</v>
      </c>
      <c r="B93" s="4" t="s">
        <v>21</v>
      </c>
      <c r="C93" s="56" t="s">
        <v>43</v>
      </c>
      <c r="D93" s="5" t="s">
        <v>12</v>
      </c>
      <c r="E93" s="6">
        <v>241</v>
      </c>
      <c r="F93" s="5">
        <v>15.63</v>
      </c>
      <c r="G93" s="22">
        <v>2</v>
      </c>
      <c r="H93" s="7">
        <f>F93*G93</f>
        <v>31.26</v>
      </c>
      <c r="I93" s="5">
        <f>H93*E93</f>
        <v>7533.6600000000008</v>
      </c>
      <c r="J93" s="5">
        <v>16.43</v>
      </c>
      <c r="K93" s="22">
        <v>2</v>
      </c>
      <c r="L93" s="7">
        <f>J93*K93</f>
        <v>32.86</v>
      </c>
      <c r="M93" s="5">
        <f>L93*E93</f>
        <v>7919.26</v>
      </c>
      <c r="N93" s="42">
        <f>M93/I93*100</f>
        <v>105.11836212412027</v>
      </c>
      <c r="O93" s="73">
        <f>M93/I93*100</f>
        <v>105.11836212412027</v>
      </c>
      <c r="P93" s="7">
        <v>18.29</v>
      </c>
      <c r="Q93" s="31">
        <v>2</v>
      </c>
      <c r="R93" s="7">
        <f>P93*Q93</f>
        <v>36.58</v>
      </c>
      <c r="S93" s="7">
        <f>R93*E93</f>
        <v>8815.7799999999988</v>
      </c>
      <c r="T93" s="7">
        <f>S93/M93*100</f>
        <v>111.32075471698111</v>
      </c>
      <c r="U93" s="10">
        <v>20.37</v>
      </c>
      <c r="V93" s="31">
        <v>2</v>
      </c>
      <c r="W93" s="7">
        <f>U93*V93</f>
        <v>40.74</v>
      </c>
      <c r="X93" s="5">
        <f>W93*E93</f>
        <v>9818.34</v>
      </c>
      <c r="Y93" s="7">
        <f>X93/S93*100</f>
        <v>111.37233460907601</v>
      </c>
      <c r="Z93" s="7">
        <f>U93/P93*100</f>
        <v>111.37233460907601</v>
      </c>
    </row>
    <row r="94" spans="1:26" s="1" customFormat="1" ht="17.25" customHeight="1" thickBot="1">
      <c r="A94" s="6">
        <v>4</v>
      </c>
      <c r="B94" s="4" t="s">
        <v>18</v>
      </c>
      <c r="C94" s="55" t="s">
        <v>45</v>
      </c>
      <c r="D94" s="5" t="s">
        <v>12</v>
      </c>
      <c r="E94" s="6">
        <v>241</v>
      </c>
      <c r="F94" s="5">
        <v>2.9</v>
      </c>
      <c r="G94" s="22">
        <v>55</v>
      </c>
      <c r="H94" s="7">
        <f>F94*G94</f>
        <v>159.5</v>
      </c>
      <c r="I94" s="5">
        <f>H94*E94</f>
        <v>38439.5</v>
      </c>
      <c r="J94" s="5">
        <v>3.02</v>
      </c>
      <c r="K94" s="22">
        <v>55</v>
      </c>
      <c r="L94" s="7">
        <f>J94*K94</f>
        <v>166.1</v>
      </c>
      <c r="M94" s="5">
        <f>L94*E94</f>
        <v>40030.1</v>
      </c>
      <c r="N94" s="42">
        <f>M94/I94*100</f>
        <v>104.13793103448275</v>
      </c>
      <c r="O94" s="73">
        <f>M94/I94*100</f>
        <v>104.13793103448275</v>
      </c>
      <c r="P94" s="7">
        <v>3.24</v>
      </c>
      <c r="Q94" s="31">
        <v>55</v>
      </c>
      <c r="R94" s="7">
        <f>P94*Q94</f>
        <v>178.20000000000002</v>
      </c>
      <c r="S94" s="7">
        <f>R94*E94</f>
        <v>42946.200000000004</v>
      </c>
      <c r="T94" s="7">
        <f>S94/M94*100</f>
        <v>107.28476821192055</v>
      </c>
      <c r="U94" s="5">
        <v>3.28</v>
      </c>
      <c r="V94" s="31">
        <v>55</v>
      </c>
      <c r="W94" s="7">
        <f>U94*V94</f>
        <v>180.39999999999998</v>
      </c>
      <c r="X94" s="5">
        <f>W94*E94</f>
        <v>43476.399999999994</v>
      </c>
      <c r="Y94" s="7">
        <f>X94/S94*100</f>
        <v>101.23456790123456</v>
      </c>
      <c r="Z94" s="7">
        <f>U94/P94*100</f>
        <v>101.23456790123456</v>
      </c>
    </row>
    <row r="95" spans="1:26" s="1" customFormat="1" ht="17.25" customHeight="1" thickBot="1">
      <c r="A95" s="6">
        <v>5</v>
      </c>
      <c r="B95" s="4" t="s">
        <v>19</v>
      </c>
      <c r="C95" s="17"/>
      <c r="D95" s="8" t="s">
        <v>13</v>
      </c>
      <c r="E95" s="9" t="s">
        <v>13</v>
      </c>
      <c r="F95" s="8" t="s">
        <v>13</v>
      </c>
      <c r="G95" s="24" t="s">
        <v>13</v>
      </c>
      <c r="H95" s="8" t="s">
        <v>13</v>
      </c>
      <c r="I95" s="10">
        <f>SUM(I91:I94)</f>
        <v>312859.93399999995</v>
      </c>
      <c r="J95" s="8" t="s">
        <v>13</v>
      </c>
      <c r="K95" s="24" t="s">
        <v>13</v>
      </c>
      <c r="L95" s="8" t="s">
        <v>13</v>
      </c>
      <c r="M95" s="33">
        <f>SUM(M91:M94)</f>
        <v>333251.32140599994</v>
      </c>
      <c r="N95" s="76">
        <f>M95/I95*100</f>
        <v>106.51773691354163</v>
      </c>
      <c r="O95" s="75">
        <f>M95/I95*100</f>
        <v>106.51773691354163</v>
      </c>
      <c r="P95" s="111" t="s">
        <v>13</v>
      </c>
      <c r="Q95" s="24" t="s">
        <v>13</v>
      </c>
      <c r="R95" s="8" t="s">
        <v>13</v>
      </c>
      <c r="S95" s="33">
        <f>SUM(S91:S94)</f>
        <v>369588.24389799993</v>
      </c>
      <c r="T95" s="39">
        <f>S95/M95*100</f>
        <v>110.90375946258611</v>
      </c>
      <c r="U95" s="8" t="s">
        <v>13</v>
      </c>
      <c r="V95" s="24" t="s">
        <v>13</v>
      </c>
      <c r="W95" s="8" t="s">
        <v>13</v>
      </c>
      <c r="X95" s="33">
        <f>SUM(X91:X94)</f>
        <v>379067.05297600001</v>
      </c>
      <c r="Y95" s="39">
        <f>X95/S95*100</f>
        <v>102.56469442264404</v>
      </c>
      <c r="Z95" s="7" t="s">
        <v>13</v>
      </c>
    </row>
    <row r="96" spans="1:26" s="1" customFormat="1" ht="18.75">
      <c r="A96" s="195" t="s">
        <v>72</v>
      </c>
      <c r="B96" s="195"/>
      <c r="C96" s="195"/>
      <c r="D96" s="195"/>
      <c r="E96" s="195"/>
      <c r="F96" s="195"/>
      <c r="G96" s="195"/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19"/>
    </row>
    <row r="97" spans="1:27" ht="18.75">
      <c r="A97" s="195" t="s">
        <v>56</v>
      </c>
      <c r="B97" s="195"/>
      <c r="C97" s="195"/>
      <c r="D97" s="195"/>
      <c r="E97" s="195"/>
      <c r="F97" s="195"/>
      <c r="G97" s="195"/>
      <c r="H97" s="195"/>
      <c r="I97" s="195"/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19"/>
    </row>
    <row r="98" spans="1:27" ht="15.75" customHeight="1">
      <c r="A98" s="184" t="s">
        <v>0</v>
      </c>
      <c r="B98" s="181" t="s">
        <v>1</v>
      </c>
      <c r="C98" s="181" t="s">
        <v>40</v>
      </c>
      <c r="D98" s="209" t="s">
        <v>2</v>
      </c>
      <c r="E98" s="226" t="s">
        <v>3</v>
      </c>
      <c r="F98" s="189" t="s">
        <v>14</v>
      </c>
      <c r="G98" s="190"/>
      <c r="H98" s="190"/>
      <c r="I98" s="191"/>
      <c r="J98" s="199" t="s">
        <v>4</v>
      </c>
      <c r="K98" s="200"/>
      <c r="L98" s="200"/>
      <c r="M98" s="201"/>
      <c r="N98" s="232" t="s">
        <v>8</v>
      </c>
      <c r="O98" s="229" t="s">
        <v>8</v>
      </c>
      <c r="P98" s="199" t="s">
        <v>61</v>
      </c>
      <c r="Q98" s="200"/>
      <c r="R98" s="200"/>
      <c r="S98" s="201"/>
      <c r="T98" s="196" t="s">
        <v>63</v>
      </c>
      <c r="U98" s="199" t="s">
        <v>65</v>
      </c>
      <c r="V98" s="200"/>
      <c r="W98" s="200"/>
      <c r="X98" s="201"/>
      <c r="Y98" s="196" t="s">
        <v>68</v>
      </c>
      <c r="Z98" s="196" t="s">
        <v>69</v>
      </c>
    </row>
    <row r="99" spans="1:27" ht="15.75" customHeight="1">
      <c r="A99" s="185"/>
      <c r="B99" s="187"/>
      <c r="C99" s="182"/>
      <c r="D99" s="210"/>
      <c r="E99" s="227"/>
      <c r="F99" s="192" t="s">
        <v>34</v>
      </c>
      <c r="G99" s="193"/>
      <c r="H99" s="193"/>
      <c r="I99" s="194"/>
      <c r="J99" s="202" t="s">
        <v>15</v>
      </c>
      <c r="K99" s="203"/>
      <c r="L99" s="203"/>
      <c r="M99" s="204"/>
      <c r="N99" s="233"/>
      <c r="O99" s="230"/>
      <c r="P99" s="202" t="s">
        <v>62</v>
      </c>
      <c r="Q99" s="203"/>
      <c r="R99" s="203"/>
      <c r="S99" s="204"/>
      <c r="T99" s="197"/>
      <c r="U99" s="202" t="s">
        <v>67</v>
      </c>
      <c r="V99" s="203"/>
      <c r="W99" s="203"/>
      <c r="X99" s="204"/>
      <c r="Y99" s="197"/>
      <c r="Z99" s="197"/>
    </row>
    <row r="100" spans="1:27" ht="30" customHeight="1">
      <c r="A100" s="186"/>
      <c r="B100" s="188"/>
      <c r="C100" s="183"/>
      <c r="D100" s="211"/>
      <c r="E100" s="228"/>
      <c r="F100" s="3" t="s">
        <v>5</v>
      </c>
      <c r="G100" s="21" t="s">
        <v>41</v>
      </c>
      <c r="H100" s="26" t="s">
        <v>6</v>
      </c>
      <c r="I100" s="3" t="s">
        <v>7</v>
      </c>
      <c r="J100" s="3" t="s">
        <v>5</v>
      </c>
      <c r="K100" s="21" t="s">
        <v>41</v>
      </c>
      <c r="L100" s="26" t="s">
        <v>6</v>
      </c>
      <c r="M100" s="3" t="s">
        <v>7</v>
      </c>
      <c r="N100" s="234"/>
      <c r="O100" s="231"/>
      <c r="P100" s="3" t="s">
        <v>5</v>
      </c>
      <c r="Q100" s="21" t="s">
        <v>41</v>
      </c>
      <c r="R100" s="26" t="s">
        <v>6</v>
      </c>
      <c r="S100" s="3" t="s">
        <v>7</v>
      </c>
      <c r="T100" s="198"/>
      <c r="U100" s="3" t="s">
        <v>5</v>
      </c>
      <c r="V100" s="21" t="s">
        <v>41</v>
      </c>
      <c r="W100" s="26" t="s">
        <v>6</v>
      </c>
      <c r="X100" s="3" t="s">
        <v>7</v>
      </c>
      <c r="Y100" s="198"/>
      <c r="Z100" s="198"/>
    </row>
    <row r="101" spans="1:27" ht="18" customHeight="1">
      <c r="A101" s="6">
        <v>1</v>
      </c>
      <c r="B101" s="4" t="s">
        <v>25</v>
      </c>
      <c r="C101" s="55" t="s">
        <v>53</v>
      </c>
      <c r="D101" s="5" t="s">
        <v>10</v>
      </c>
      <c r="E101" s="6">
        <v>525</v>
      </c>
      <c r="F101" s="5">
        <v>3570</v>
      </c>
      <c r="G101" s="22">
        <v>11.7</v>
      </c>
      <c r="H101" s="7">
        <f>F101*G101/1000</f>
        <v>41.768999999999998</v>
      </c>
      <c r="I101" s="5">
        <f>H101*E101</f>
        <v>21928.724999999999</v>
      </c>
      <c r="J101" s="7">
        <v>3816.33</v>
      </c>
      <c r="K101" s="22">
        <v>11.7</v>
      </c>
      <c r="L101" s="7">
        <f>J101*K101/1000</f>
        <v>44.651060999999991</v>
      </c>
      <c r="M101" s="5">
        <f>L101*E101</f>
        <v>23441.807024999995</v>
      </c>
      <c r="N101" s="42">
        <f>M101/I101*100</f>
        <v>106.89999999999998</v>
      </c>
      <c r="O101" s="73">
        <f>M101/I101*100</f>
        <v>106.89999999999998</v>
      </c>
      <c r="P101" s="7">
        <v>4251.3900000000003</v>
      </c>
      <c r="Q101" s="22">
        <v>11.7</v>
      </c>
      <c r="R101" s="7">
        <f>P101*Q101/1000</f>
        <v>49.741262999999996</v>
      </c>
      <c r="S101" s="5">
        <f>R101*E101</f>
        <v>26114.163074999997</v>
      </c>
      <c r="T101" s="7">
        <f>S101/M101*100</f>
        <v>111.39995755084074</v>
      </c>
      <c r="U101" s="7">
        <v>4357.68</v>
      </c>
      <c r="V101" s="22">
        <v>11.7</v>
      </c>
      <c r="W101" s="7">
        <f>U101*V101/1000</f>
        <v>50.984856000000001</v>
      </c>
      <c r="X101" s="5">
        <f>W101*E101</f>
        <v>26767.0494</v>
      </c>
      <c r="Y101" s="7">
        <f>X101/S101*100</f>
        <v>102.50012348902359</v>
      </c>
      <c r="Z101" s="7">
        <f>U101/P101*100</f>
        <v>102.50012348902359</v>
      </c>
    </row>
    <row r="102" spans="1:27" ht="18" customHeight="1">
      <c r="A102" s="6">
        <v>2</v>
      </c>
      <c r="B102" s="4" t="s">
        <v>17</v>
      </c>
      <c r="C102" s="55" t="s">
        <v>52</v>
      </c>
      <c r="D102" s="5" t="s">
        <v>12</v>
      </c>
      <c r="E102" s="6">
        <v>22</v>
      </c>
      <c r="F102" s="5">
        <v>3570</v>
      </c>
      <c r="G102" s="22">
        <v>17.7</v>
      </c>
      <c r="H102" s="7">
        <f>F102*G102/1000</f>
        <v>63.189</v>
      </c>
      <c r="I102" s="5">
        <f>H102*E102</f>
        <v>1390.1579999999999</v>
      </c>
      <c r="J102" s="7">
        <v>3816.33</v>
      </c>
      <c r="K102" s="22">
        <v>17.7</v>
      </c>
      <c r="L102" s="7">
        <f>J102*K102/1000</f>
        <v>67.549041000000003</v>
      </c>
      <c r="M102" s="5">
        <f>L102*E102</f>
        <v>1486.078902</v>
      </c>
      <c r="N102" s="42">
        <f>M102/I102*100</f>
        <v>106.89999999999999</v>
      </c>
      <c r="O102" s="73">
        <f>M102/I102*100</f>
        <v>106.89999999999999</v>
      </c>
      <c r="P102" s="7">
        <v>4251.3900000000003</v>
      </c>
      <c r="Q102" s="22">
        <v>17.7</v>
      </c>
      <c r="R102" s="7">
        <f>P102*Q102/1000</f>
        <v>75.249603000000008</v>
      </c>
      <c r="S102" s="5">
        <f>R102*E102</f>
        <v>1655.4912660000002</v>
      </c>
      <c r="T102" s="7">
        <f>S102/M102*100</f>
        <v>111.39995755084075</v>
      </c>
      <c r="U102" s="7">
        <v>4357.68</v>
      </c>
      <c r="V102" s="22">
        <v>17.7</v>
      </c>
      <c r="W102" s="7">
        <f>U102*V102/1000</f>
        <v>77.130936000000005</v>
      </c>
      <c r="X102" s="5">
        <f>W102*E102</f>
        <v>1696.8805920000002</v>
      </c>
      <c r="Y102" s="7">
        <f>X102/S102*100</f>
        <v>102.50012348902359</v>
      </c>
      <c r="Z102" s="7">
        <f>U102/P102*100</f>
        <v>102.50012348902359</v>
      </c>
    </row>
    <row r="103" spans="1:27" ht="18" customHeight="1">
      <c r="A103" s="6">
        <v>3</v>
      </c>
      <c r="B103" s="4" t="s">
        <v>21</v>
      </c>
      <c r="C103" s="4" t="s">
        <v>43</v>
      </c>
      <c r="D103" s="5" t="s">
        <v>12</v>
      </c>
      <c r="E103" s="6">
        <v>22</v>
      </c>
      <c r="F103" s="5">
        <v>15.63</v>
      </c>
      <c r="G103" s="22">
        <v>1.5</v>
      </c>
      <c r="H103" s="7">
        <f>F103*G103</f>
        <v>23.445</v>
      </c>
      <c r="I103" s="5">
        <f>H103*E103</f>
        <v>515.79</v>
      </c>
      <c r="J103" s="5">
        <v>16.43</v>
      </c>
      <c r="K103" s="22">
        <v>1.5</v>
      </c>
      <c r="L103" s="7">
        <f>J103*K103</f>
        <v>24.645</v>
      </c>
      <c r="M103" s="5">
        <f>L103*E103</f>
        <v>542.18999999999994</v>
      </c>
      <c r="N103" s="42">
        <f>M103/I103*100</f>
        <v>105.11836212412027</v>
      </c>
      <c r="O103" s="73">
        <f>M103/I103*100</f>
        <v>105.11836212412027</v>
      </c>
      <c r="P103" s="5">
        <v>18.29</v>
      </c>
      <c r="Q103" s="22">
        <v>1.5</v>
      </c>
      <c r="R103" s="7">
        <f>P103*Q103</f>
        <v>27.434999999999999</v>
      </c>
      <c r="S103" s="5">
        <f>R103*E103</f>
        <v>603.56999999999994</v>
      </c>
      <c r="T103" s="7">
        <f>S103/M103*100</f>
        <v>111.32075471698113</v>
      </c>
      <c r="U103" s="10">
        <v>20.37</v>
      </c>
      <c r="V103" s="22">
        <v>1.5</v>
      </c>
      <c r="W103" s="7">
        <f>U103*V103</f>
        <v>30.555</v>
      </c>
      <c r="X103" s="5">
        <f>W103*E103</f>
        <v>672.21</v>
      </c>
      <c r="Y103" s="7">
        <f>X103/S103*100</f>
        <v>111.37233460907601</v>
      </c>
      <c r="Z103" s="7">
        <f>U103/P103*100</f>
        <v>111.37233460907601</v>
      </c>
      <c r="AA103" s="1"/>
    </row>
    <row r="104" spans="1:27" ht="18" customHeight="1">
      <c r="A104" s="6">
        <v>4</v>
      </c>
      <c r="B104" s="4" t="s">
        <v>18</v>
      </c>
      <c r="C104" s="55" t="s">
        <v>45</v>
      </c>
      <c r="D104" s="5" t="s">
        <v>12</v>
      </c>
      <c r="E104" s="6">
        <v>22</v>
      </c>
      <c r="F104" s="5">
        <v>2.9</v>
      </c>
      <c r="G104" s="22">
        <v>55</v>
      </c>
      <c r="H104" s="7">
        <f>F104*G104</f>
        <v>159.5</v>
      </c>
      <c r="I104" s="5">
        <f>H104*E104</f>
        <v>3509</v>
      </c>
      <c r="J104" s="5">
        <v>3.02</v>
      </c>
      <c r="K104" s="22">
        <v>55</v>
      </c>
      <c r="L104" s="7">
        <f>J104*K104</f>
        <v>166.1</v>
      </c>
      <c r="M104" s="5">
        <f>L104*E104</f>
        <v>3654.2</v>
      </c>
      <c r="N104" s="42">
        <f>M104/I104*100</f>
        <v>104.13793103448275</v>
      </c>
      <c r="O104" s="73">
        <f>M104/I104*100</f>
        <v>104.13793103448275</v>
      </c>
      <c r="P104" s="5">
        <v>3.24</v>
      </c>
      <c r="Q104" s="22">
        <v>55</v>
      </c>
      <c r="R104" s="7">
        <f>P104*Q104</f>
        <v>178.20000000000002</v>
      </c>
      <c r="S104" s="5">
        <f>R104*E104</f>
        <v>3920.4000000000005</v>
      </c>
      <c r="T104" s="7">
        <f>S104/M104*100</f>
        <v>107.28476821192055</v>
      </c>
      <c r="U104" s="5">
        <v>3.28</v>
      </c>
      <c r="V104" s="22">
        <v>55</v>
      </c>
      <c r="W104" s="7">
        <f>U104*V104</f>
        <v>180.39999999999998</v>
      </c>
      <c r="X104" s="5">
        <f>W104*E104</f>
        <v>3968.7999999999993</v>
      </c>
      <c r="Y104" s="7">
        <f>X104/S104*100</f>
        <v>101.23456790123453</v>
      </c>
      <c r="Z104" s="7">
        <f>U104/P104*100</f>
        <v>101.23456790123456</v>
      </c>
    </row>
    <row r="105" spans="1:27" s="94" customFormat="1" ht="18" customHeight="1">
      <c r="A105" s="6">
        <v>5</v>
      </c>
      <c r="B105" s="4" t="s">
        <v>19</v>
      </c>
      <c r="C105" s="17"/>
      <c r="D105" s="8" t="s">
        <v>13</v>
      </c>
      <c r="E105" s="9" t="s">
        <v>13</v>
      </c>
      <c r="F105" s="8" t="s">
        <v>13</v>
      </c>
      <c r="G105" s="54" t="s">
        <v>13</v>
      </c>
      <c r="H105" s="8" t="s">
        <v>13</v>
      </c>
      <c r="I105" s="10">
        <f>SUM(I101:I104)</f>
        <v>27343.672999999999</v>
      </c>
      <c r="J105" s="8" t="s">
        <v>13</v>
      </c>
      <c r="K105" s="54" t="s">
        <v>13</v>
      </c>
      <c r="L105" s="8" t="s">
        <v>13</v>
      </c>
      <c r="M105" s="10">
        <f>SUM(M101:M104)</f>
        <v>29124.275926999995</v>
      </c>
      <c r="N105" s="74">
        <f>M105/I105*100</f>
        <v>106.51193761350201</v>
      </c>
      <c r="O105" s="75">
        <f>M105/I105*100</f>
        <v>106.51193761350201</v>
      </c>
      <c r="P105" s="8" t="s">
        <v>13</v>
      </c>
      <c r="Q105" s="54" t="s">
        <v>13</v>
      </c>
      <c r="R105" s="8" t="s">
        <v>13</v>
      </c>
      <c r="S105" s="10">
        <f>SUM(S101:S104)</f>
        <v>32293.624340999999</v>
      </c>
      <c r="T105" s="39">
        <f>S105/M105*100</f>
        <v>110.88215350638751</v>
      </c>
      <c r="U105" s="8" t="s">
        <v>13</v>
      </c>
      <c r="V105" s="54" t="s">
        <v>13</v>
      </c>
      <c r="W105" s="8" t="s">
        <v>13</v>
      </c>
      <c r="X105" s="10">
        <f>SUM(X101:X104)</f>
        <v>33104.939992</v>
      </c>
      <c r="Y105" s="39">
        <f>X105/S105*100</f>
        <v>102.51230906272096</v>
      </c>
      <c r="Z105" s="7" t="s">
        <v>13</v>
      </c>
    </row>
    <row r="106" spans="1:27" s="94" customFormat="1" ht="19.5" customHeight="1">
      <c r="A106" s="57"/>
      <c r="B106" s="58"/>
      <c r="C106" s="125" t="s">
        <v>95</v>
      </c>
      <c r="D106" s="59"/>
      <c r="E106" s="120">
        <f>E10+E23+E43+E53+E63+E81+E91+E101</f>
        <v>114485.7</v>
      </c>
      <c r="F106" s="59"/>
      <c r="G106" s="60"/>
      <c r="H106" s="59"/>
      <c r="I106" s="61"/>
      <c r="J106" s="59"/>
      <c r="K106" s="60"/>
      <c r="L106" s="59"/>
      <c r="M106" s="61"/>
      <c r="N106" s="78"/>
      <c r="O106" s="79"/>
      <c r="P106" s="59"/>
      <c r="Q106" s="60"/>
      <c r="R106" s="59"/>
      <c r="S106" s="61"/>
      <c r="T106" s="64"/>
      <c r="U106" s="59"/>
      <c r="V106" s="60"/>
      <c r="W106" s="59"/>
      <c r="X106" s="61"/>
      <c r="Y106" s="62"/>
      <c r="Z106" s="62"/>
    </row>
    <row r="107" spans="1:27" s="94" customFormat="1" ht="19.5" customHeight="1">
      <c r="A107" s="57"/>
      <c r="B107" s="58"/>
      <c r="C107" s="125" t="s">
        <v>96</v>
      </c>
      <c r="D107" s="59"/>
      <c r="E107" s="112">
        <f>E11+E24+E44+E54+E64+E82+E92+E102</f>
        <v>3046</v>
      </c>
      <c r="F107" s="59"/>
      <c r="G107" s="60"/>
      <c r="H107" s="59"/>
      <c r="I107" s="61"/>
      <c r="J107" s="59"/>
      <c r="K107" s="60"/>
      <c r="L107" s="59"/>
      <c r="M107" s="61"/>
      <c r="N107" s="78"/>
      <c r="O107" s="79"/>
      <c r="P107" s="59"/>
      <c r="Q107" s="60"/>
      <c r="R107" s="59"/>
      <c r="S107" s="61"/>
      <c r="T107" s="64"/>
      <c r="U107" s="59"/>
      <c r="V107" s="60"/>
      <c r="W107" s="59"/>
      <c r="X107" s="61"/>
      <c r="Y107" s="62"/>
      <c r="Z107" s="62"/>
    </row>
    <row r="108" spans="1:27" s="94" customFormat="1" ht="6" customHeight="1">
      <c r="A108" s="57"/>
      <c r="B108" s="58"/>
      <c r="C108" s="125"/>
      <c r="D108" s="59"/>
      <c r="E108" s="112"/>
      <c r="F108" s="59"/>
      <c r="G108" s="60"/>
      <c r="H108" s="59"/>
      <c r="I108" s="61"/>
      <c r="J108" s="59"/>
      <c r="K108" s="60"/>
      <c r="L108" s="59"/>
      <c r="M108" s="61"/>
      <c r="N108" s="78"/>
      <c r="O108" s="79"/>
      <c r="P108" s="59"/>
      <c r="Q108" s="60"/>
      <c r="R108" s="59"/>
      <c r="S108" s="61"/>
      <c r="T108" s="64"/>
      <c r="U108" s="59"/>
      <c r="V108" s="60"/>
      <c r="W108" s="59"/>
      <c r="X108" s="61"/>
      <c r="Y108" s="62"/>
      <c r="Z108" s="62"/>
    </row>
    <row r="109" spans="1:27" s="94" customFormat="1" ht="19.5" customHeight="1">
      <c r="A109" s="57"/>
      <c r="B109" s="58"/>
      <c r="C109" s="125" t="s">
        <v>101</v>
      </c>
      <c r="D109" s="59"/>
      <c r="E109" s="127">
        <f>'Централизованное  отопление'!E408+'Газовое отопление'!E106</f>
        <v>337735.54999999993</v>
      </c>
      <c r="F109" s="59"/>
      <c r="G109" s="60"/>
      <c r="H109" s="59"/>
      <c r="I109" s="61"/>
      <c r="J109" s="59"/>
      <c r="K109" s="60"/>
      <c r="L109" s="59"/>
      <c r="M109" s="61"/>
      <c r="N109" s="78"/>
      <c r="O109" s="79"/>
      <c r="P109" s="59"/>
      <c r="Q109" s="60"/>
      <c r="R109" s="59"/>
      <c r="S109" s="61"/>
      <c r="T109" s="64"/>
      <c r="U109" s="59"/>
      <c r="V109" s="60"/>
      <c r="W109" s="59"/>
      <c r="X109" s="61"/>
      <c r="Y109" s="62"/>
      <c r="Z109" s="62"/>
    </row>
    <row r="110" spans="1:27" s="94" customFormat="1" ht="19.5" customHeight="1">
      <c r="A110" s="57"/>
      <c r="B110" s="58"/>
      <c r="C110" s="125" t="s">
        <v>97</v>
      </c>
      <c r="D110" s="59"/>
      <c r="E110" s="126">
        <f>'Централизованное  отопление'!E409+'Газовое отопление'!E107</f>
        <v>12171</v>
      </c>
      <c r="F110" s="59"/>
      <c r="G110" s="60"/>
      <c r="H110" s="59"/>
      <c r="I110" s="61"/>
      <c r="J110" s="59"/>
      <c r="K110" s="60"/>
      <c r="L110" s="59"/>
      <c r="M110" s="61"/>
      <c r="N110" s="78"/>
      <c r="O110" s="79"/>
      <c r="P110" s="59"/>
      <c r="Q110" s="60"/>
      <c r="R110" s="59"/>
      <c r="S110" s="61"/>
      <c r="T110" s="64"/>
      <c r="U110" s="59"/>
      <c r="V110" s="60"/>
      <c r="W110" s="59"/>
      <c r="X110" s="61"/>
      <c r="Y110" s="62"/>
      <c r="Z110" s="62"/>
    </row>
    <row r="111" spans="1:27" s="94" customFormat="1" ht="19.5" customHeight="1">
      <c r="A111" s="224" t="s">
        <v>85</v>
      </c>
      <c r="B111" s="224"/>
      <c r="C111" s="224"/>
      <c r="D111" s="224"/>
      <c r="E111" s="224"/>
      <c r="F111" s="224"/>
      <c r="G111" s="224"/>
      <c r="H111" s="224"/>
      <c r="I111" s="224"/>
      <c r="J111" s="224"/>
      <c r="K111" s="224"/>
      <c r="L111" s="224"/>
      <c r="M111" s="40">
        <f>M105+M95+M85+M70+M57+M47+M30+M17</f>
        <v>6292892.8676876985</v>
      </c>
      <c r="N111" s="61"/>
      <c r="O111" s="61"/>
      <c r="P111" s="61"/>
      <c r="Q111" s="61"/>
      <c r="R111" s="61"/>
      <c r="S111" s="133">
        <f>S105+S95+S85+S70+S57+S47+S30+S17</f>
        <v>6961011.9251551004</v>
      </c>
      <c r="T111" s="134"/>
      <c r="U111" s="135"/>
      <c r="V111" s="134"/>
      <c r="W111" s="135"/>
      <c r="X111" s="133">
        <f>X17+X30+X47+X57+X70+X85+X95+X105</f>
        <v>7159198.3108612001</v>
      </c>
      <c r="Y111" s="129"/>
      <c r="Z111" s="129"/>
    </row>
    <row r="112" spans="1:27" s="94" customFormat="1" ht="6.75" customHeight="1">
      <c r="A112" s="95"/>
      <c r="B112" s="96"/>
      <c r="C112" s="96"/>
      <c r="D112" s="96"/>
      <c r="E112" s="95"/>
      <c r="F112" s="96"/>
      <c r="G112" s="96"/>
      <c r="H112" s="98"/>
      <c r="I112" s="96"/>
      <c r="J112" s="96"/>
      <c r="K112" s="96"/>
      <c r="L112" s="98"/>
      <c r="M112" s="96"/>
      <c r="N112" s="101"/>
      <c r="O112" s="72"/>
      <c r="P112" s="96"/>
      <c r="Q112" s="96"/>
      <c r="R112" s="98"/>
      <c r="S112" s="130"/>
      <c r="T112" s="128"/>
      <c r="U112" s="131"/>
      <c r="V112" s="131"/>
      <c r="W112" s="131"/>
      <c r="X112" s="131"/>
      <c r="Y112" s="157"/>
      <c r="Z112" s="131"/>
    </row>
    <row r="113" spans="1:26" s="94" customFormat="1" ht="19.5" customHeight="1">
      <c r="A113" s="224" t="s">
        <v>102</v>
      </c>
      <c r="B113" s="224"/>
      <c r="C113" s="224"/>
      <c r="D113" s="224"/>
      <c r="E113" s="224"/>
      <c r="F113" s="224"/>
      <c r="G113" s="224"/>
      <c r="H113" s="224"/>
      <c r="I113" s="224"/>
      <c r="J113" s="224"/>
      <c r="K113" s="224"/>
      <c r="L113" s="224"/>
      <c r="M113" s="40">
        <f>M107+M97+M87+M77+M59+M49+M39+M19</f>
        <v>0</v>
      </c>
      <c r="N113" s="61"/>
      <c r="O113" s="61"/>
      <c r="P113" s="61"/>
      <c r="Q113" s="61"/>
      <c r="R113" s="61"/>
      <c r="S113" s="122">
        <f>'Централизованное  отопление'!S410+'Газовое отопление'!S111</f>
        <v>20228111.924406219</v>
      </c>
      <c r="T113" s="123"/>
      <c r="U113" s="124"/>
      <c r="V113" s="123"/>
      <c r="W113" s="124"/>
      <c r="X113" s="122">
        <f>'Централизованное  отопление'!X410+'Газовое отопление'!X111</f>
        <v>21230164.299016535</v>
      </c>
      <c r="Y113" s="129"/>
      <c r="Z113" s="121">
        <f>X113/S113*100</f>
        <v>104.95376127220895</v>
      </c>
    </row>
    <row r="114" spans="1:26" s="102" customFormat="1">
      <c r="B114" s="80"/>
      <c r="C114" s="81"/>
      <c r="D114" s="81"/>
      <c r="E114" s="95"/>
      <c r="F114" s="96"/>
      <c r="G114" s="96"/>
      <c r="H114" s="98"/>
      <c r="I114" s="96"/>
      <c r="J114" s="96"/>
      <c r="K114" s="94"/>
      <c r="L114" s="98"/>
      <c r="M114" s="81"/>
      <c r="N114" s="103"/>
      <c r="O114" s="50"/>
      <c r="P114" s="81"/>
      <c r="Q114" s="81"/>
      <c r="R114" s="103"/>
      <c r="S114" s="81"/>
      <c r="T114" s="103"/>
      <c r="Y114" s="158"/>
      <c r="Z114" s="50"/>
    </row>
    <row r="115" spans="1:26" s="102" customFormat="1">
      <c r="A115" s="80"/>
      <c r="B115" s="81"/>
      <c r="C115" s="81"/>
      <c r="D115" s="81"/>
      <c r="E115" s="104"/>
      <c r="F115" s="96"/>
      <c r="G115" s="96"/>
      <c r="H115" s="98"/>
      <c r="I115" s="96"/>
      <c r="J115" s="105"/>
      <c r="K115" s="106"/>
      <c r="L115" s="98"/>
      <c r="M115" s="81"/>
      <c r="N115" s="103"/>
      <c r="O115" s="50"/>
      <c r="P115" s="81"/>
      <c r="Q115" s="81"/>
      <c r="R115" s="103"/>
      <c r="S115" s="81"/>
      <c r="T115" s="103"/>
      <c r="Y115" s="158"/>
      <c r="Z115" s="50"/>
    </row>
    <row r="116" spans="1:26" s="102" customFormat="1" ht="18.75">
      <c r="A116" s="80"/>
      <c r="B116" s="178" t="s">
        <v>107</v>
      </c>
      <c r="C116" s="81"/>
      <c r="D116" s="81"/>
      <c r="E116" s="104"/>
      <c r="F116" s="96"/>
      <c r="G116" s="96"/>
      <c r="H116" s="98"/>
      <c r="I116" s="96"/>
      <c r="J116" s="106"/>
      <c r="K116" s="110"/>
      <c r="L116" s="98"/>
      <c r="M116" s="81"/>
      <c r="N116" s="103"/>
      <c r="O116" s="50"/>
      <c r="P116" s="81"/>
      <c r="Q116" s="81"/>
      <c r="R116" s="103"/>
      <c r="S116" s="81"/>
      <c r="T116" s="103"/>
      <c r="Y116" s="158"/>
      <c r="Z116" s="50"/>
    </row>
    <row r="117" spans="1:26" s="102" customFormat="1">
      <c r="A117" s="80"/>
      <c r="B117" s="81"/>
      <c r="C117" s="81"/>
      <c r="D117" s="81"/>
      <c r="E117" s="104"/>
      <c r="F117" s="96"/>
      <c r="G117" s="96"/>
      <c r="H117" s="98"/>
      <c r="I117" s="96"/>
      <c r="J117" s="106"/>
      <c r="K117" s="106"/>
      <c r="L117" s="98"/>
      <c r="M117" s="81"/>
      <c r="N117" s="103"/>
      <c r="O117" s="50"/>
      <c r="P117" s="81"/>
      <c r="Q117" s="81"/>
      <c r="R117" s="103"/>
      <c r="S117" s="81"/>
      <c r="T117" s="103"/>
      <c r="Y117" s="158"/>
      <c r="Z117" s="50"/>
    </row>
    <row r="118" spans="1:26" s="94" customFormat="1">
      <c r="A118" s="95"/>
      <c r="B118" s="96"/>
      <c r="C118" s="96"/>
      <c r="D118" s="96"/>
      <c r="E118" s="95"/>
      <c r="F118" s="96"/>
      <c r="G118" s="96"/>
      <c r="H118" s="98"/>
      <c r="I118" s="96"/>
      <c r="J118" s="96"/>
      <c r="K118" s="96"/>
      <c r="L118" s="106"/>
      <c r="M118" s="96"/>
      <c r="N118" s="101"/>
      <c r="O118" s="72"/>
      <c r="P118" s="96"/>
      <c r="Q118" s="96"/>
      <c r="R118" s="98"/>
      <c r="S118" s="96"/>
      <c r="T118" s="98"/>
      <c r="Y118" s="156"/>
    </row>
    <row r="119" spans="1:26" s="94" customFormat="1">
      <c r="A119" s="95"/>
      <c r="B119" s="96"/>
      <c r="C119" s="96"/>
      <c r="D119" s="96"/>
      <c r="E119" s="95"/>
      <c r="F119" s="96"/>
      <c r="G119" s="96"/>
      <c r="H119" s="98"/>
      <c r="I119" s="96"/>
      <c r="J119" s="96"/>
      <c r="K119" s="95"/>
      <c r="L119" s="98"/>
      <c r="M119" s="96"/>
      <c r="N119" s="101"/>
      <c r="O119" s="72"/>
      <c r="P119" s="96"/>
      <c r="Q119" s="96"/>
      <c r="R119" s="98"/>
      <c r="S119" s="96"/>
      <c r="T119" s="98"/>
      <c r="Y119" s="156"/>
    </row>
    <row r="120" spans="1:26" s="94" customFormat="1">
      <c r="A120" s="95"/>
      <c r="B120" s="96"/>
      <c r="C120" s="96"/>
      <c r="D120" s="96"/>
      <c r="E120" s="95"/>
      <c r="F120" s="96"/>
      <c r="G120" s="96"/>
      <c r="H120" s="98"/>
      <c r="I120" s="96"/>
      <c r="J120" s="96"/>
      <c r="K120" s="96"/>
      <c r="L120" s="98"/>
      <c r="M120" s="96"/>
      <c r="N120" s="101"/>
      <c r="O120" s="72"/>
      <c r="P120" s="96"/>
      <c r="Q120" s="96"/>
      <c r="R120" s="98"/>
      <c r="S120" s="96"/>
      <c r="T120" s="98"/>
      <c r="Y120" s="156"/>
    </row>
    <row r="121" spans="1:26" s="94" customFormat="1">
      <c r="A121" s="95"/>
      <c r="B121" s="96"/>
      <c r="C121" s="96"/>
      <c r="D121" s="96"/>
      <c r="E121" s="95"/>
      <c r="F121" s="96"/>
      <c r="G121" s="96"/>
      <c r="H121" s="98"/>
      <c r="I121" s="96"/>
      <c r="J121" s="96"/>
      <c r="K121" s="96"/>
      <c r="L121" s="98"/>
      <c r="M121" s="96"/>
      <c r="N121" s="101"/>
      <c r="O121" s="72"/>
      <c r="P121" s="96"/>
      <c r="Q121" s="96"/>
      <c r="R121" s="98"/>
      <c r="S121" s="96"/>
      <c r="T121" s="98"/>
      <c r="Y121" s="156"/>
    </row>
    <row r="122" spans="1:26" s="94" customFormat="1">
      <c r="A122" s="95"/>
      <c r="B122" s="96"/>
      <c r="C122" s="96"/>
      <c r="D122" s="96"/>
      <c r="E122" s="95"/>
      <c r="F122" s="96"/>
      <c r="G122" s="96"/>
      <c r="H122" s="98"/>
      <c r="I122" s="96"/>
      <c r="J122" s="96"/>
      <c r="K122" s="96"/>
      <c r="L122" s="98"/>
      <c r="M122" s="96"/>
      <c r="N122" s="101"/>
      <c r="O122" s="72"/>
      <c r="P122" s="96"/>
      <c r="Q122" s="96"/>
      <c r="R122" s="98"/>
      <c r="S122" s="96"/>
      <c r="T122" s="98"/>
      <c r="Y122" s="156"/>
    </row>
    <row r="123" spans="1:26" s="94" customFormat="1">
      <c r="A123" s="95"/>
      <c r="B123" s="96"/>
      <c r="C123" s="96"/>
      <c r="D123" s="96"/>
      <c r="E123" s="95"/>
      <c r="F123" s="96"/>
      <c r="G123" s="96"/>
      <c r="H123" s="98"/>
      <c r="I123" s="96"/>
      <c r="J123" s="96"/>
      <c r="K123" s="96"/>
      <c r="L123" s="98"/>
      <c r="M123" s="96"/>
      <c r="N123" s="101"/>
      <c r="O123" s="72"/>
      <c r="P123" s="96"/>
      <c r="Q123" s="96"/>
      <c r="R123" s="98"/>
      <c r="S123" s="96"/>
      <c r="T123" s="98"/>
      <c r="Y123" s="156"/>
    </row>
    <row r="124" spans="1:26" s="94" customFormat="1">
      <c r="A124" s="95"/>
      <c r="B124" s="96"/>
      <c r="C124" s="96"/>
      <c r="D124" s="96"/>
      <c r="E124" s="95"/>
      <c r="F124" s="96"/>
      <c r="G124" s="96"/>
      <c r="H124" s="98"/>
      <c r="I124" s="96"/>
      <c r="J124" s="96"/>
      <c r="K124" s="96"/>
      <c r="L124" s="98"/>
      <c r="M124" s="96"/>
      <c r="N124" s="101"/>
      <c r="O124" s="72"/>
      <c r="P124" s="96"/>
      <c r="Q124" s="96"/>
      <c r="R124" s="98"/>
      <c r="S124" s="96"/>
      <c r="T124" s="98"/>
      <c r="Y124" s="156"/>
    </row>
    <row r="125" spans="1:26" s="94" customFormat="1">
      <c r="A125" s="95"/>
      <c r="B125" s="96"/>
      <c r="C125" s="96"/>
      <c r="D125" s="96"/>
      <c r="E125" s="95"/>
      <c r="F125" s="96"/>
      <c r="G125" s="96"/>
      <c r="H125" s="98"/>
      <c r="I125" s="96"/>
      <c r="J125" s="96"/>
      <c r="K125" s="96"/>
      <c r="L125" s="98"/>
      <c r="M125" s="96"/>
      <c r="N125" s="101"/>
      <c r="O125" s="72"/>
      <c r="P125" s="96"/>
      <c r="Q125" s="96"/>
      <c r="R125" s="98"/>
      <c r="S125" s="96"/>
      <c r="T125" s="98"/>
      <c r="Y125" s="156"/>
    </row>
    <row r="126" spans="1:26" s="94" customFormat="1">
      <c r="A126" s="95"/>
      <c r="B126" s="96"/>
      <c r="C126" s="96"/>
      <c r="D126" s="96"/>
      <c r="E126" s="95"/>
      <c r="F126" s="96"/>
      <c r="G126" s="96"/>
      <c r="H126" s="98"/>
      <c r="I126" s="96"/>
      <c r="J126" s="96"/>
      <c r="K126" s="96"/>
      <c r="L126" s="98"/>
      <c r="M126" s="96"/>
      <c r="N126" s="101"/>
      <c r="O126" s="72"/>
      <c r="P126" s="96"/>
      <c r="Q126" s="96"/>
      <c r="R126" s="98"/>
      <c r="S126" s="96"/>
      <c r="T126" s="98"/>
      <c r="Y126" s="156"/>
    </row>
  </sheetData>
  <mergeCells count="165">
    <mergeCell ref="A113:L113"/>
    <mergeCell ref="E40:E42"/>
    <mergeCell ref="N20:N22"/>
    <mergeCell ref="E60:E62"/>
    <mergeCell ref="A60:A62"/>
    <mergeCell ref="J40:M40"/>
    <mergeCell ref="A78:A80"/>
    <mergeCell ref="A59:Y59"/>
    <mergeCell ref="A58:Y58"/>
    <mergeCell ref="J51:M51"/>
    <mergeCell ref="A98:A100"/>
    <mergeCell ref="B98:B100"/>
    <mergeCell ref="E88:E90"/>
    <mergeCell ref="J89:M89"/>
    <mergeCell ref="C78:C80"/>
    <mergeCell ref="D78:D80"/>
    <mergeCell ref="A88:A90"/>
    <mergeCell ref="D98:D100"/>
    <mergeCell ref="Z60:Z62"/>
    <mergeCell ref="F61:I61"/>
    <mergeCell ref="J61:M61"/>
    <mergeCell ref="P61:S61"/>
    <mergeCell ref="U61:X61"/>
    <mergeCell ref="U60:X60"/>
    <mergeCell ref="B60:B62"/>
    <mergeCell ref="C60:C62"/>
    <mergeCell ref="N60:N62"/>
    <mergeCell ref="Z40:Z42"/>
    <mergeCell ref="B50:B52"/>
    <mergeCell ref="B20:B22"/>
    <mergeCell ref="C20:C22"/>
    <mergeCell ref="D20:D22"/>
    <mergeCell ref="B40:B42"/>
    <mergeCell ref="D40:D42"/>
    <mergeCell ref="A48:Y48"/>
    <mergeCell ref="F51:I51"/>
    <mergeCell ref="O40:O42"/>
    <mergeCell ref="T20:T22"/>
    <mergeCell ref="P21:S21"/>
    <mergeCell ref="D50:D52"/>
    <mergeCell ref="A1:Y1"/>
    <mergeCell ref="A2:Y2"/>
    <mergeCell ref="A5:Z5"/>
    <mergeCell ref="F7:I7"/>
    <mergeCell ref="A6:Z6"/>
    <mergeCell ref="Z7:Z9"/>
    <mergeCell ref="C7:C9"/>
    <mergeCell ref="A7:A9"/>
    <mergeCell ref="C40:C42"/>
    <mergeCell ref="E20:E22"/>
    <mergeCell ref="F20:I20"/>
    <mergeCell ref="D7:D9"/>
    <mergeCell ref="E7:E9"/>
    <mergeCell ref="P7:S7"/>
    <mergeCell ref="A18:Y18"/>
    <mergeCell ref="A19:Y19"/>
    <mergeCell ref="Y7:Y9"/>
    <mergeCell ref="U8:X8"/>
    <mergeCell ref="B7:B9"/>
    <mergeCell ref="J7:M7"/>
    <mergeCell ref="N7:N9"/>
    <mergeCell ref="F8:I8"/>
    <mergeCell ref="J8:M8"/>
    <mergeCell ref="P41:S41"/>
    <mergeCell ref="F60:I60"/>
    <mergeCell ref="U79:X79"/>
    <mergeCell ref="J60:M60"/>
    <mergeCell ref="O60:O62"/>
    <mergeCell ref="F40:I40"/>
    <mergeCell ref="A50:A52"/>
    <mergeCell ref="U40:X40"/>
    <mergeCell ref="N50:N52"/>
    <mergeCell ref="J50:M50"/>
    <mergeCell ref="P50:S50"/>
    <mergeCell ref="T50:T52"/>
    <mergeCell ref="P51:S51"/>
    <mergeCell ref="E50:E52"/>
    <mergeCell ref="F41:I41"/>
    <mergeCell ref="J41:M41"/>
    <mergeCell ref="A40:A42"/>
    <mergeCell ref="T40:T42"/>
    <mergeCell ref="P60:S60"/>
    <mergeCell ref="Y98:Y100"/>
    <mergeCell ref="U99:X99"/>
    <mergeCell ref="C98:C100"/>
    <mergeCell ref="U88:X88"/>
    <mergeCell ref="O98:O100"/>
    <mergeCell ref="Y88:Y90"/>
    <mergeCell ref="N78:N80"/>
    <mergeCell ref="N88:N90"/>
    <mergeCell ref="O88:O90"/>
    <mergeCell ref="A97:Y97"/>
    <mergeCell ref="E78:E80"/>
    <mergeCell ref="U78:X78"/>
    <mergeCell ref="U89:X89"/>
    <mergeCell ref="T88:T90"/>
    <mergeCell ref="A86:Y86"/>
    <mergeCell ref="F99:I99"/>
    <mergeCell ref="J99:M99"/>
    <mergeCell ref="F89:I89"/>
    <mergeCell ref="Z98:Z100"/>
    <mergeCell ref="F98:I98"/>
    <mergeCell ref="N40:N42"/>
    <mergeCell ref="P40:S40"/>
    <mergeCell ref="A49:Y49"/>
    <mergeCell ref="U50:X50"/>
    <mergeCell ref="U51:X51"/>
    <mergeCell ref="N98:N100"/>
    <mergeCell ref="J88:M88"/>
    <mergeCell ref="D88:D90"/>
    <mergeCell ref="U41:X41"/>
    <mergeCell ref="Z50:Z52"/>
    <mergeCell ref="Z78:Z80"/>
    <mergeCell ref="Z88:Z90"/>
    <mergeCell ref="Y60:Y62"/>
    <mergeCell ref="Y40:Y42"/>
    <mergeCell ref="Y50:Y52"/>
    <mergeCell ref="A76:Y76"/>
    <mergeCell ref="T60:T62"/>
    <mergeCell ref="O50:O52"/>
    <mergeCell ref="C50:C52"/>
    <mergeCell ref="F79:I79"/>
    <mergeCell ref="F88:I88"/>
    <mergeCell ref="D60:D62"/>
    <mergeCell ref="A3:Z3"/>
    <mergeCell ref="A39:Y39"/>
    <mergeCell ref="T7:T9"/>
    <mergeCell ref="O7:O9"/>
    <mergeCell ref="O20:O22"/>
    <mergeCell ref="Z20:Z22"/>
    <mergeCell ref="P8:S8"/>
    <mergeCell ref="F21:I21"/>
    <mergeCell ref="U20:X20"/>
    <mergeCell ref="Y20:Y22"/>
    <mergeCell ref="U21:X21"/>
    <mergeCell ref="U7:X7"/>
    <mergeCell ref="P20:S20"/>
    <mergeCell ref="J21:M21"/>
    <mergeCell ref="J20:M20"/>
    <mergeCell ref="A20:A22"/>
    <mergeCell ref="A38:Y38"/>
    <mergeCell ref="A111:L111"/>
    <mergeCell ref="J98:M98"/>
    <mergeCell ref="F50:I50"/>
    <mergeCell ref="A77:Y77"/>
    <mergeCell ref="J78:M78"/>
    <mergeCell ref="P98:S98"/>
    <mergeCell ref="T98:T100"/>
    <mergeCell ref="P99:S99"/>
    <mergeCell ref="J79:M79"/>
    <mergeCell ref="Y78:Y80"/>
    <mergeCell ref="F78:I78"/>
    <mergeCell ref="E98:E100"/>
    <mergeCell ref="A96:Y96"/>
    <mergeCell ref="P78:S78"/>
    <mergeCell ref="T78:T80"/>
    <mergeCell ref="O78:O80"/>
    <mergeCell ref="P79:S79"/>
    <mergeCell ref="B88:B90"/>
    <mergeCell ref="P89:S89"/>
    <mergeCell ref="P88:S88"/>
    <mergeCell ref="C88:C90"/>
    <mergeCell ref="B78:B80"/>
    <mergeCell ref="A87:Y87"/>
    <mergeCell ref="U98:X98"/>
  </mergeCells>
  <phoneticPr fontId="18" type="noConversion"/>
  <pageMargins left="0" right="0" top="0" bottom="0" header="0" footer="0"/>
  <pageSetup paperSize="9" scale="75" orientation="landscape" horizontalDpi="180" verticalDpi="180" r:id="rId1"/>
  <rowBreaks count="2" manualBreakCount="2">
    <brk id="37" min="1" max="25" man="1"/>
    <brk id="75" min="1" max="2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Централизованное  отопление</vt:lpstr>
      <vt:lpstr>Газовое отопление</vt:lpstr>
      <vt:lpstr>'Газовое отопление'!Область_печати</vt:lpstr>
      <vt:lpstr>'Централизованное  отопление'!Область_печати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2015-12-09T06:20:31Z</cp:lastPrinted>
  <dcterms:created xsi:type="dcterms:W3CDTF">2006-09-28T05:33:49Z</dcterms:created>
  <dcterms:modified xsi:type="dcterms:W3CDTF">2015-12-11T11:13:48Z</dcterms:modified>
</cp:coreProperties>
</file>