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Лист2" sheetId="4" r:id="rId1"/>
    <sheet name="цены" sheetId="7" r:id="rId2"/>
    <sheet name="компьютеры" sheetId="8" r:id="rId3"/>
    <sheet name="углубл.изучение" sheetId="10" r:id="rId4"/>
  </sheets>
  <calcPr calcId="114210"/>
</workbook>
</file>

<file path=xl/calcChain.xml><?xml version="1.0" encoding="utf-8"?>
<calcChain xmlns="http://schemas.openxmlformats.org/spreadsheetml/2006/main">
  <c r="F15" i="10"/>
  <c r="G15"/>
  <c r="F13"/>
  <c r="S8"/>
  <c r="S7"/>
  <c r="S9"/>
  <c r="S11"/>
  <c r="S12"/>
  <c r="S7" i="8"/>
  <c r="S8"/>
  <c r="G13" i="10"/>
  <c r="H13"/>
  <c r="H15"/>
  <c r="S9" i="8"/>
  <c r="S11"/>
  <c r="S12"/>
  <c r="F13"/>
  <c r="G13"/>
  <c r="C26" i="4"/>
  <c r="C27"/>
  <c r="E4"/>
  <c r="C19"/>
  <c r="C20"/>
  <c r="C4"/>
  <c r="C8"/>
  <c r="C9"/>
  <c r="B4"/>
  <c r="H13" i="8"/>
  <c r="F15"/>
  <c r="F4" i="4"/>
  <c r="H4"/>
  <c r="G15" i="8"/>
  <c r="H15"/>
</calcChain>
</file>

<file path=xl/sharedStrings.xml><?xml version="1.0" encoding="utf-8"?>
<sst xmlns="http://schemas.openxmlformats.org/spreadsheetml/2006/main" count="129" uniqueCount="75">
  <si>
    <t>№ п/п</t>
  </si>
  <si>
    <t>1.</t>
  </si>
  <si>
    <t>(наименование услуги)</t>
  </si>
  <si>
    <t>Утверждаю</t>
  </si>
  <si>
    <t xml:space="preserve">Калькуляция затрат на оказание платных дополнительных образовательных услуг </t>
  </si>
  <si>
    <t xml:space="preserve">Расчет затрат на оплату труда основного персонала </t>
  </si>
  <si>
    <t>Должность</t>
  </si>
  <si>
    <t>Средняя заработная плата в месяц  (руб.)</t>
  </si>
  <si>
    <t>Месячный фонд рабочего времени (час.)</t>
  </si>
  <si>
    <t>Норма времени на оказание платных услуг (час.)</t>
  </si>
  <si>
    <t>Затраты на оплату труда основного персонала</t>
  </si>
  <si>
    <t>Начисления на оплату труда 30,2% (руб.)</t>
  </si>
  <si>
    <t>Затраты на оплату труда основного персонала с начислениями 30,2% (руб.)</t>
  </si>
  <si>
    <t>5 = 2 / 3 * 4</t>
  </si>
  <si>
    <t>6 = 5 * 30,2%</t>
  </si>
  <si>
    <t>7 = 5 + 6</t>
  </si>
  <si>
    <t>Итого</t>
  </si>
  <si>
    <t>х</t>
  </si>
  <si>
    <t>Средняя заработная плата в месяц - средний должностной оклад по тарификации</t>
  </si>
  <si>
    <t>Месячный фонд рабочего времени учителей  - 18 часов / 5 дн. * 247 рабоч. дн. в 2014 году / 12 мес. = 74,1 час.</t>
  </si>
  <si>
    <t>Директор МБОУ СОШ №2 г.Фокино</t>
  </si>
  <si>
    <t>Л.Н. Белозорова</t>
  </si>
  <si>
    <t>Норма времени на оказание платной услуги - 2 часа в нед. x 4 нед. = 8 часов</t>
  </si>
  <si>
    <t>Подготовка к обучению в школе</t>
  </si>
  <si>
    <t>Прогноз затрат на административно-управленческий персонал</t>
  </si>
  <si>
    <t>Прогноз затрат общехозяйственного назначения</t>
  </si>
  <si>
    <t xml:space="preserve"> Прогноз суммы начисленной амортизации имущества общехозяйственного назначения</t>
  </si>
  <si>
    <t>Прогноз суммарного фонда оплаты труда основного персонала, включая начисления на выплаты по оплате труда</t>
  </si>
  <si>
    <t>Затраты на основной персонал, участвующий в предоставлении платной услуги</t>
  </si>
  <si>
    <t>гр.1 Суммарный фонд оплаты труда административно-управленческого и прочего персонала</t>
  </si>
  <si>
    <t>КЭСР</t>
  </si>
  <si>
    <t>Сумма</t>
  </si>
  <si>
    <t>Итого за месяц</t>
  </si>
  <si>
    <t>гр.2 Прогноз затрат общехозяйственного назначения</t>
  </si>
  <si>
    <t>Услуги связи</t>
  </si>
  <si>
    <t>Коммунальные услуги</t>
  </si>
  <si>
    <t>Услуги по содержанию имущества</t>
  </si>
  <si>
    <t>Прочие работы, услуги</t>
  </si>
  <si>
    <t>Основные средства</t>
  </si>
  <si>
    <t>Материальные запасы</t>
  </si>
  <si>
    <t>Прочие расходы</t>
  </si>
  <si>
    <t>Итого за 12 мес. 2013 года</t>
  </si>
  <si>
    <t>гр.3 Прогноз суммы начисленной амортизации имущества общехозяйственного назначения</t>
  </si>
  <si>
    <t>гр.4 Суммарный фонд оплаты труда основного персонала</t>
  </si>
  <si>
    <t>Расчет суммы накладных затрат по МБОУ СОШ №2 города Фокино</t>
  </si>
  <si>
    <t>10 631 (месячная амортизация)</t>
  </si>
  <si>
    <t>Наименование статей затрат</t>
  </si>
  <si>
    <t>Сумма (руб.)</t>
  </si>
  <si>
    <t>Затраты на оплату труда основного персонала с начислениями на оплату труда 30,2%</t>
  </si>
  <si>
    <t>Накладные затраты, относимые на платные услуги</t>
  </si>
  <si>
    <t>Итого:</t>
  </si>
  <si>
    <t>Количество человек</t>
  </si>
  <si>
    <t>Размер платы на 1 человека в месяц</t>
  </si>
  <si>
    <t>Цена одного занятия</t>
  </si>
  <si>
    <t xml:space="preserve">Затраты на материальные запасы </t>
  </si>
  <si>
    <t>Итого затраты (стр.1+стр.2+ стр.3)</t>
  </si>
  <si>
    <t>Главный бухгалтер</t>
  </si>
  <si>
    <t>Л.П. Никишаева</t>
  </si>
  <si>
    <t>Наименование платной услуги</t>
  </si>
  <si>
    <t>Периодичность</t>
  </si>
  <si>
    <t>Цена 1 занятия, руб.</t>
  </si>
  <si>
    <t>Директор МБОУ ФСОШ №2</t>
  </si>
  <si>
    <t>Прейскурант цен на оказание дополнительных образовательных услуг в МБОУ                 ФСОШ №2  на 2014 учебный год</t>
  </si>
  <si>
    <t>Коэффициент накладных затрат гр.5 = (гр.1+гр.2+гр.3)/гр.4</t>
  </si>
  <si>
    <t>Всего накладные затраты гр.7 = гр.5 x гр.6</t>
  </si>
  <si>
    <t>учитель</t>
  </si>
  <si>
    <t>в группе 10 человек</t>
  </si>
  <si>
    <t>2.</t>
  </si>
  <si>
    <t>2 раза в неделю</t>
  </si>
  <si>
    <t>Прибыль 10%</t>
  </si>
  <si>
    <t>3.</t>
  </si>
  <si>
    <t>3 раза в неделю</t>
  </si>
  <si>
    <t>Основы компьютерной грамотности</t>
  </si>
  <si>
    <t>Изучение специальных предметов и курсов сверх учебных часов и сверх программ, предусмотренных ФГОС</t>
  </si>
  <si>
    <t>(в новой редакции)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</si>
</sst>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Calibri"/>
      <family val="2"/>
      <charset val="204"/>
    </font>
    <font>
      <sz val="7.5"/>
      <color indexed="8"/>
      <name val="Calibri"/>
      <family val="2"/>
      <charset val="204"/>
    </font>
    <font>
      <b/>
      <sz val="7.5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/>
    <xf numFmtId="3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/>
    <xf numFmtId="0" fontId="8" fillId="0" borderId="1" xfId="0" applyFont="1" applyBorder="1"/>
    <xf numFmtId="0" fontId="9" fillId="0" borderId="1" xfId="0" applyFont="1" applyBorder="1" applyAlignment="1">
      <alignment wrapText="1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5" fillId="0" borderId="1" xfId="0" applyFont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1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selection activeCell="D25" sqref="D25"/>
    </sheetView>
  </sheetViews>
  <sheetFormatPr defaultRowHeight="15"/>
  <cols>
    <col min="1" max="1" width="24.42578125" customWidth="1"/>
    <col min="2" max="2" width="14" customWidth="1"/>
    <col min="3" max="3" width="13.140625" customWidth="1"/>
    <col min="4" max="4" width="15.140625" customWidth="1"/>
    <col min="5" max="5" width="14.5703125" customWidth="1"/>
    <col min="7" max="7" width="14.5703125" customWidth="1"/>
    <col min="8" max="8" width="16.7109375" customWidth="1"/>
  </cols>
  <sheetData>
    <row r="1" spans="1:9">
      <c r="A1" s="40" t="s">
        <v>44</v>
      </c>
      <c r="B1" s="40"/>
      <c r="C1" s="40"/>
      <c r="D1" s="40"/>
      <c r="E1" s="40"/>
      <c r="F1" s="40"/>
      <c r="G1" s="40"/>
      <c r="H1" s="40"/>
      <c r="I1" s="40"/>
    </row>
    <row r="2" spans="1:9" ht="63.75" customHeight="1">
      <c r="B2" s="22" t="s">
        <v>24</v>
      </c>
      <c r="C2" s="22" t="s">
        <v>25</v>
      </c>
      <c r="D2" s="22" t="s">
        <v>26</v>
      </c>
      <c r="E2" s="22" t="s">
        <v>27</v>
      </c>
      <c r="F2" s="22" t="s">
        <v>63</v>
      </c>
      <c r="G2" s="22" t="s">
        <v>28</v>
      </c>
      <c r="H2" s="22" t="s">
        <v>64</v>
      </c>
    </row>
    <row r="3" spans="1:9">
      <c r="B3" s="13">
        <v>1</v>
      </c>
      <c r="C3" s="13">
        <v>2</v>
      </c>
      <c r="D3" s="13">
        <v>3</v>
      </c>
      <c r="E3" s="13">
        <v>4</v>
      </c>
      <c r="F3" s="13">
        <v>5</v>
      </c>
      <c r="G3" s="13">
        <v>6</v>
      </c>
      <c r="H3" s="13">
        <v>7</v>
      </c>
    </row>
    <row r="4" spans="1:9">
      <c r="B4" s="23">
        <f>C9</f>
        <v>207963.25200000001</v>
      </c>
      <c r="C4" s="23">
        <f>C20</f>
        <v>187347.20083333334</v>
      </c>
      <c r="D4" s="23">
        <v>10631</v>
      </c>
      <c r="E4" s="23">
        <f>C27</f>
        <v>360440.47200000001</v>
      </c>
      <c r="F4" s="23">
        <f>(B4+C4+D4)/E4</f>
        <v>1.1262371580551402</v>
      </c>
      <c r="G4" s="23">
        <v>1341.86</v>
      </c>
      <c r="H4" s="23">
        <f>F4*G4</f>
        <v>1511.2525929078704</v>
      </c>
    </row>
    <row r="5" spans="1:9">
      <c r="B5" s="24"/>
      <c r="C5" s="24"/>
      <c r="D5" s="24"/>
      <c r="E5" s="24"/>
      <c r="F5" s="24"/>
      <c r="G5" s="24"/>
      <c r="H5" s="24"/>
    </row>
    <row r="6" spans="1:9">
      <c r="A6" s="41" t="s">
        <v>29</v>
      </c>
      <c r="B6" s="25" t="s">
        <v>30</v>
      </c>
      <c r="C6" s="25" t="s">
        <v>31</v>
      </c>
      <c r="D6" s="26"/>
    </row>
    <row r="7" spans="1:9">
      <c r="A7" s="42"/>
      <c r="B7" s="13">
        <v>211</v>
      </c>
      <c r="C7" s="23">
        <v>159726</v>
      </c>
      <c r="D7" s="27"/>
    </row>
    <row r="8" spans="1:9" ht="15" customHeight="1">
      <c r="A8" s="43"/>
      <c r="B8" s="13">
        <v>213</v>
      </c>
      <c r="C8" s="23">
        <f>C7*0.302</f>
        <v>48237.252</v>
      </c>
      <c r="D8" s="27"/>
    </row>
    <row r="9" spans="1:9">
      <c r="A9" s="6" t="s">
        <v>32</v>
      </c>
      <c r="B9" s="13"/>
      <c r="C9" s="23">
        <f>C7+C8</f>
        <v>207963.25200000001</v>
      </c>
      <c r="D9" s="27"/>
    </row>
    <row r="11" spans="1:9" ht="22.5" customHeight="1">
      <c r="A11" s="28" t="s">
        <v>33</v>
      </c>
      <c r="B11" s="25" t="s">
        <v>30</v>
      </c>
      <c r="C11" s="25" t="s">
        <v>31</v>
      </c>
      <c r="D11" s="26"/>
    </row>
    <row r="12" spans="1:9">
      <c r="A12" s="29" t="s">
        <v>34</v>
      </c>
      <c r="B12" s="2">
        <v>221</v>
      </c>
      <c r="C12" s="4">
        <v>23431.1</v>
      </c>
      <c r="D12" s="24"/>
    </row>
    <row r="13" spans="1:9">
      <c r="A13" s="30" t="s">
        <v>35</v>
      </c>
      <c r="B13" s="2">
        <v>223</v>
      </c>
      <c r="C13" s="4">
        <v>1200207.78</v>
      </c>
      <c r="D13" s="24"/>
    </row>
    <row r="14" spans="1:9">
      <c r="A14" s="30" t="s">
        <v>36</v>
      </c>
      <c r="B14" s="2">
        <v>225</v>
      </c>
      <c r="C14" s="4">
        <v>185484.18</v>
      </c>
      <c r="D14" s="24"/>
    </row>
    <row r="15" spans="1:9">
      <c r="A15" s="30" t="s">
        <v>37</v>
      </c>
      <c r="B15" s="2">
        <v>226</v>
      </c>
      <c r="C15" s="4">
        <v>340536.2</v>
      </c>
      <c r="D15" s="24"/>
    </row>
    <row r="16" spans="1:9">
      <c r="A16" s="30" t="s">
        <v>38</v>
      </c>
      <c r="B16" s="2">
        <v>310</v>
      </c>
      <c r="C16" s="4">
        <v>118085</v>
      </c>
      <c r="D16" s="24"/>
    </row>
    <row r="17" spans="1:4">
      <c r="A17" s="30" t="s">
        <v>39</v>
      </c>
      <c r="B17" s="2">
        <v>340</v>
      </c>
      <c r="C17" s="4">
        <v>76794.539999999994</v>
      </c>
      <c r="D17" s="24"/>
    </row>
    <row r="18" spans="1:4">
      <c r="A18" s="30" t="s">
        <v>40</v>
      </c>
      <c r="B18" s="2">
        <v>290</v>
      </c>
      <c r="C18" s="4">
        <v>303627.61</v>
      </c>
      <c r="D18" s="24"/>
    </row>
    <row r="19" spans="1:4">
      <c r="A19" s="6" t="s">
        <v>41</v>
      </c>
      <c r="B19" s="2"/>
      <c r="C19" s="4">
        <f>C12+C13+C14+C15+C17+C16+C18</f>
        <v>2248166.41</v>
      </c>
      <c r="D19" s="24"/>
    </row>
    <row r="20" spans="1:4">
      <c r="A20" s="6" t="s">
        <v>32</v>
      </c>
      <c r="B20" s="2"/>
      <c r="C20" s="4">
        <f>C19/12</f>
        <v>187347.20083333334</v>
      </c>
      <c r="D20" s="24"/>
    </row>
    <row r="22" spans="1:4" ht="42.75" customHeight="1">
      <c r="A22" s="31" t="s">
        <v>42</v>
      </c>
      <c r="B22" s="3" t="s">
        <v>45</v>
      </c>
    </row>
    <row r="24" spans="1:4">
      <c r="A24" s="41" t="s">
        <v>43</v>
      </c>
      <c r="B24" s="25" t="s">
        <v>30</v>
      </c>
      <c r="C24" s="25" t="s">
        <v>31</v>
      </c>
      <c r="D24" s="26"/>
    </row>
    <row r="25" spans="1:4">
      <c r="A25" s="42"/>
      <c r="B25" s="13">
        <v>211</v>
      </c>
      <c r="C25" s="23">
        <v>276836</v>
      </c>
      <c r="D25" s="27"/>
    </row>
    <row r="26" spans="1:4">
      <c r="A26" s="43"/>
      <c r="B26" s="13">
        <v>213</v>
      </c>
      <c r="C26" s="23">
        <f>C25*0.302</f>
        <v>83604.471999999994</v>
      </c>
      <c r="D26" s="27"/>
    </row>
    <row r="27" spans="1:4">
      <c r="A27" s="6" t="s">
        <v>32</v>
      </c>
      <c r="B27" s="13"/>
      <c r="C27" s="23">
        <f>C25+C26</f>
        <v>360440.47200000001</v>
      </c>
      <c r="D27" s="27"/>
    </row>
  </sheetData>
  <mergeCells count="3">
    <mergeCell ref="A1:I1"/>
    <mergeCell ref="A6:A8"/>
    <mergeCell ref="A24:A26"/>
  </mergeCells>
  <phoneticPr fontId="11" type="noConversion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18"/>
  <sheetViews>
    <sheetView tabSelected="1" topLeftCell="A4" workbookViewId="0">
      <selection activeCell="F7" sqref="F7"/>
    </sheetView>
  </sheetViews>
  <sheetFormatPr defaultRowHeight="15"/>
  <cols>
    <col min="2" max="2" width="5.140625" customWidth="1"/>
    <col min="3" max="3" width="21.7109375" customWidth="1"/>
    <col min="4" max="4" width="17.42578125" customWidth="1"/>
    <col min="5" max="5" width="23.140625" customWidth="1"/>
  </cols>
  <sheetData>
    <row r="2" spans="1:6">
      <c r="D2" s="44" t="s">
        <v>61</v>
      </c>
      <c r="E2" s="44"/>
      <c r="F2" s="44"/>
    </row>
    <row r="3" spans="1:6">
      <c r="D3" s="33"/>
      <c r="E3" t="s">
        <v>21</v>
      </c>
    </row>
    <row r="4" spans="1:6" ht="97.5" customHeight="1">
      <c r="A4" s="45" t="s">
        <v>62</v>
      </c>
      <c r="B4" s="45"/>
      <c r="C4" s="45"/>
      <c r="D4" s="45"/>
      <c r="E4" s="45"/>
    </row>
    <row r="5" spans="1:6">
      <c r="C5" s="44" t="s">
        <v>74</v>
      </c>
      <c r="D5" s="44"/>
      <c r="E5" s="44"/>
    </row>
    <row r="7" spans="1:6" ht="38.25" customHeight="1">
      <c r="B7" s="3" t="s">
        <v>0</v>
      </c>
      <c r="C7" s="3" t="s">
        <v>58</v>
      </c>
      <c r="D7" s="2" t="s">
        <v>59</v>
      </c>
      <c r="E7" s="3" t="s">
        <v>60</v>
      </c>
    </row>
    <row r="8" spans="1:6" ht="33" customHeight="1">
      <c r="B8" s="2" t="s">
        <v>1</v>
      </c>
      <c r="C8" s="3" t="s">
        <v>72</v>
      </c>
      <c r="D8" s="2" t="s">
        <v>68</v>
      </c>
      <c r="E8" s="4">
        <v>80</v>
      </c>
    </row>
    <row r="9" spans="1:6" ht="33" customHeight="1">
      <c r="B9" s="2" t="s">
        <v>67</v>
      </c>
      <c r="C9" s="3" t="s">
        <v>23</v>
      </c>
      <c r="D9" s="2" t="s">
        <v>71</v>
      </c>
      <c r="E9" s="4">
        <v>33</v>
      </c>
    </row>
    <row r="10" spans="1:6" ht="88.5" customHeight="1">
      <c r="B10" s="36" t="s">
        <v>70</v>
      </c>
      <c r="C10" s="35" t="s">
        <v>73</v>
      </c>
      <c r="D10" s="1" t="s">
        <v>68</v>
      </c>
      <c r="E10" s="4">
        <v>80</v>
      </c>
    </row>
    <row r="18" spans="2:5">
      <c r="B18" t="s">
        <v>56</v>
      </c>
      <c r="E18" t="s">
        <v>57</v>
      </c>
    </row>
  </sheetData>
  <mergeCells count="3">
    <mergeCell ref="D2:F2"/>
    <mergeCell ref="A4:E4"/>
    <mergeCell ref="C5:E5"/>
  </mergeCells>
  <phoneticPr fontId="1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5"/>
  <sheetViews>
    <sheetView workbookViewId="0">
      <selection activeCell="I7" sqref="I7"/>
    </sheetView>
  </sheetViews>
  <sheetFormatPr defaultRowHeight="15"/>
  <cols>
    <col min="1" max="1" width="19.42578125" customWidth="1"/>
    <col min="2" max="2" width="5.85546875" customWidth="1"/>
    <col min="15" max="15" width="9" customWidth="1"/>
    <col min="16" max="16" width="9.140625" hidden="1" customWidth="1"/>
    <col min="17" max="17" width="8.7109375" customWidth="1"/>
    <col min="18" max="18" width="20.85546875" customWidth="1"/>
    <col min="19" max="19" width="17" customWidth="1"/>
  </cols>
  <sheetData>
    <row r="1" spans="1:19">
      <c r="E1" s="9"/>
      <c r="F1" s="9"/>
      <c r="G1" s="9"/>
      <c r="H1" s="9"/>
      <c r="I1" s="57" t="s">
        <v>3</v>
      </c>
      <c r="J1" s="57"/>
      <c r="K1" s="57"/>
    </row>
    <row r="2" spans="1:19">
      <c r="E2" s="9"/>
      <c r="F2" s="9"/>
      <c r="G2" s="9"/>
      <c r="H2" s="57" t="s">
        <v>20</v>
      </c>
      <c r="I2" s="57"/>
      <c r="J2" s="57"/>
      <c r="K2" s="57"/>
      <c r="Q2" s="1" t="s">
        <v>0</v>
      </c>
      <c r="R2" s="1" t="s">
        <v>46</v>
      </c>
      <c r="S2" s="2" t="s">
        <v>47</v>
      </c>
    </row>
    <row r="3" spans="1:19">
      <c r="E3" s="9"/>
      <c r="F3" s="9"/>
      <c r="G3" s="9"/>
      <c r="H3" s="10"/>
      <c r="I3" s="10"/>
      <c r="J3" s="57" t="s">
        <v>21</v>
      </c>
      <c r="K3" s="57"/>
      <c r="Q3" s="2">
        <v>1</v>
      </c>
      <c r="R3" s="2">
        <v>2</v>
      </c>
      <c r="S3" s="2">
        <v>3</v>
      </c>
    </row>
    <row r="4" spans="1:19" ht="51" customHeight="1">
      <c r="A4" s="45"/>
      <c r="B4" s="45"/>
      <c r="C4" s="45"/>
      <c r="D4" s="45"/>
      <c r="E4" s="45"/>
      <c r="F4" s="45"/>
      <c r="G4" s="45"/>
      <c r="H4" s="45"/>
      <c r="Q4" s="2">
        <v>1</v>
      </c>
      <c r="R4" s="37" t="s">
        <v>48</v>
      </c>
      <c r="S4" s="4">
        <v>1341.86</v>
      </c>
    </row>
    <row r="5" spans="1:19" ht="36" customHeight="1">
      <c r="A5" s="45" t="s">
        <v>4</v>
      </c>
      <c r="B5" s="45"/>
      <c r="C5" s="45"/>
      <c r="D5" s="45"/>
      <c r="E5" s="45"/>
      <c r="F5" s="45"/>
      <c r="G5" s="45"/>
      <c r="H5" s="45"/>
      <c r="Q5" s="2">
        <v>2</v>
      </c>
      <c r="R5" s="38" t="s">
        <v>54</v>
      </c>
      <c r="S5" s="4">
        <v>3000</v>
      </c>
    </row>
    <row r="6" spans="1:19" ht="36.75" customHeight="1">
      <c r="A6" s="8"/>
      <c r="B6" s="8"/>
      <c r="C6" s="58" t="s">
        <v>72</v>
      </c>
      <c r="D6" s="58"/>
      <c r="E6" s="58"/>
      <c r="F6" s="58"/>
      <c r="G6" s="8"/>
      <c r="H6" s="8"/>
      <c r="Q6" s="2">
        <v>3</v>
      </c>
      <c r="R6" s="39" t="s">
        <v>49</v>
      </c>
      <c r="S6" s="4">
        <v>1511.25</v>
      </c>
    </row>
    <row r="7" spans="1:19" ht="23.25">
      <c r="A7" s="8"/>
      <c r="B7" s="8"/>
      <c r="C7" s="59" t="s">
        <v>2</v>
      </c>
      <c r="D7" s="59"/>
      <c r="E7" s="59"/>
      <c r="F7" s="59"/>
      <c r="G7" s="8"/>
      <c r="H7" s="8"/>
      <c r="Q7" s="2">
        <v>4</v>
      </c>
      <c r="R7" s="38" t="s">
        <v>55</v>
      </c>
      <c r="S7" s="4">
        <f>S4+S6+S5</f>
        <v>5853.11</v>
      </c>
    </row>
    <row r="8" spans="1:19" ht="18" customHeight="1">
      <c r="A8" s="8"/>
      <c r="B8" s="8"/>
      <c r="C8" s="8"/>
      <c r="D8" s="8"/>
      <c r="E8" s="8"/>
      <c r="F8" s="8"/>
      <c r="G8" s="8"/>
      <c r="H8" s="8"/>
      <c r="Q8" s="2">
        <v>5</v>
      </c>
      <c r="R8" s="5" t="s">
        <v>69</v>
      </c>
      <c r="S8" s="4">
        <f>S7*0.1</f>
        <v>585.31100000000004</v>
      </c>
    </row>
    <row r="9" spans="1:19" ht="25.5" customHeight="1">
      <c r="A9" s="45" t="s">
        <v>5</v>
      </c>
      <c r="B9" s="45"/>
      <c r="C9" s="45"/>
      <c r="D9" s="45"/>
      <c r="E9" s="45"/>
      <c r="F9" s="45"/>
      <c r="G9" s="45"/>
      <c r="H9" s="45"/>
      <c r="Q9" s="2">
        <v>6</v>
      </c>
      <c r="R9" s="5" t="s">
        <v>50</v>
      </c>
      <c r="S9" s="7">
        <f>S7+S8</f>
        <v>6438.4209999999994</v>
      </c>
    </row>
    <row r="10" spans="1:19" ht="0.75" customHeight="1">
      <c r="A10" s="60"/>
      <c r="B10" s="60"/>
      <c r="C10" s="60"/>
      <c r="D10" s="60"/>
      <c r="E10" s="60"/>
      <c r="F10" s="60"/>
      <c r="G10" s="60"/>
      <c r="Q10" s="2">
        <v>7</v>
      </c>
      <c r="R10" s="2" t="s">
        <v>51</v>
      </c>
      <c r="S10" s="2">
        <v>20</v>
      </c>
    </row>
    <row r="11" spans="1:19" ht="57.75" customHeight="1">
      <c r="A11" s="49" t="s">
        <v>6</v>
      </c>
      <c r="B11" s="49"/>
      <c r="C11" s="34" t="s">
        <v>7</v>
      </c>
      <c r="D11" s="34" t="s">
        <v>8</v>
      </c>
      <c r="E11" s="34" t="s">
        <v>9</v>
      </c>
      <c r="F11" s="34" t="s">
        <v>10</v>
      </c>
      <c r="G11" s="34" t="s">
        <v>11</v>
      </c>
      <c r="H11" s="34" t="s">
        <v>12</v>
      </c>
      <c r="Q11" s="2">
        <v>8</v>
      </c>
      <c r="R11" s="3" t="s">
        <v>52</v>
      </c>
      <c r="S11" s="32">
        <f>S9/10</f>
        <v>643.84209999999996</v>
      </c>
    </row>
    <row r="12" spans="1:19" ht="22.5">
      <c r="A12" s="50">
        <v>1</v>
      </c>
      <c r="B12" s="50"/>
      <c r="C12" s="11">
        <v>2</v>
      </c>
      <c r="D12" s="11">
        <v>3</v>
      </c>
      <c r="E12" s="11">
        <v>4</v>
      </c>
      <c r="F12" s="11" t="s">
        <v>13</v>
      </c>
      <c r="G12" s="12" t="s">
        <v>14</v>
      </c>
      <c r="H12" s="13" t="s">
        <v>15</v>
      </c>
      <c r="Q12" s="2">
        <v>9</v>
      </c>
      <c r="R12" s="2" t="s">
        <v>53</v>
      </c>
      <c r="S12" s="32">
        <f>S11/8</f>
        <v>80.480262499999995</v>
      </c>
    </row>
    <row r="13" spans="1:19" ht="18.75" customHeight="1">
      <c r="A13" s="51" t="s">
        <v>65</v>
      </c>
      <c r="B13" s="52"/>
      <c r="C13" s="14">
        <v>9546.07</v>
      </c>
      <c r="D13" s="14">
        <v>74.099999999999994</v>
      </c>
      <c r="E13" s="14">
        <v>8</v>
      </c>
      <c r="F13" s="15">
        <f>C13/D13*E13</f>
        <v>1030.6148448043186</v>
      </c>
      <c r="G13" s="16">
        <f>F13*0.302</f>
        <v>311.24568313090424</v>
      </c>
      <c r="H13" s="17">
        <f>F13+G13</f>
        <v>1341.8605279352228</v>
      </c>
    </row>
    <row r="14" spans="1:19">
      <c r="A14" s="55"/>
      <c r="B14" s="56"/>
      <c r="C14" s="18"/>
      <c r="D14" s="19"/>
      <c r="E14" s="20"/>
      <c r="F14" s="18"/>
      <c r="G14" s="18"/>
      <c r="H14" s="18"/>
    </row>
    <row r="15" spans="1:19">
      <c r="A15" s="53" t="s">
        <v>16</v>
      </c>
      <c r="B15" s="54"/>
      <c r="C15" s="21" t="s">
        <v>17</v>
      </c>
      <c r="D15" s="21" t="s">
        <v>17</v>
      </c>
      <c r="E15" s="21" t="s">
        <v>17</v>
      </c>
      <c r="F15" s="17">
        <f>F14</f>
        <v>0</v>
      </c>
      <c r="G15" s="18">
        <f>F15*0.302</f>
        <v>0</v>
      </c>
      <c r="H15" s="18">
        <f>F15+G15</f>
        <v>0</v>
      </c>
    </row>
    <row r="16" spans="1:19">
      <c r="A16" s="46"/>
      <c r="B16" s="46"/>
      <c r="C16" s="46"/>
      <c r="D16" s="46"/>
      <c r="E16" s="46"/>
      <c r="F16" s="46"/>
      <c r="G16" s="46"/>
      <c r="H16" s="46"/>
    </row>
    <row r="17" spans="1:8">
      <c r="A17" s="47" t="s">
        <v>18</v>
      </c>
      <c r="B17" s="47"/>
      <c r="C17" s="47"/>
      <c r="D17" s="47"/>
      <c r="E17" s="47"/>
      <c r="F17" s="47"/>
      <c r="G17" s="47"/>
      <c r="H17" s="47"/>
    </row>
    <row r="18" spans="1:8">
      <c r="A18" s="48" t="s">
        <v>19</v>
      </c>
      <c r="B18" s="48"/>
      <c r="C18" s="48"/>
      <c r="D18" s="48"/>
      <c r="E18" s="48"/>
      <c r="F18" s="48"/>
      <c r="G18" s="48"/>
      <c r="H18" s="48"/>
    </row>
    <row r="19" spans="1:8">
      <c r="A19" s="48" t="s">
        <v>22</v>
      </c>
      <c r="B19" s="48"/>
      <c r="C19" s="48"/>
      <c r="D19" s="48"/>
      <c r="E19" s="48"/>
      <c r="F19" s="48"/>
      <c r="G19" s="48"/>
      <c r="H19" s="48"/>
    </row>
    <row r="21" spans="1:8">
      <c r="A21" t="s">
        <v>66</v>
      </c>
    </row>
    <row r="25" spans="1:8">
      <c r="A25" t="s">
        <v>56</v>
      </c>
      <c r="F25" t="s">
        <v>57</v>
      </c>
    </row>
  </sheetData>
  <mergeCells count="18">
    <mergeCell ref="C7:F7"/>
    <mergeCell ref="A9:H9"/>
    <mergeCell ref="A10:G10"/>
    <mergeCell ref="I1:K1"/>
    <mergeCell ref="H2:K2"/>
    <mergeCell ref="J3:K3"/>
    <mergeCell ref="A4:H4"/>
    <mergeCell ref="A5:H5"/>
    <mergeCell ref="C6:F6"/>
    <mergeCell ref="A16:H16"/>
    <mergeCell ref="A17:H17"/>
    <mergeCell ref="A18:H18"/>
    <mergeCell ref="A19:H19"/>
    <mergeCell ref="A11:B11"/>
    <mergeCell ref="A12:B12"/>
    <mergeCell ref="A13:B13"/>
    <mergeCell ref="A15:B15"/>
    <mergeCell ref="A14:B14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5"/>
  <sheetViews>
    <sheetView workbookViewId="0">
      <selection activeCell="C6" sqref="C6:F6"/>
    </sheetView>
  </sheetViews>
  <sheetFormatPr defaultRowHeight="15"/>
  <cols>
    <col min="1" max="1" width="19.42578125" customWidth="1"/>
    <col min="2" max="2" width="5.85546875" customWidth="1"/>
    <col min="15" max="15" width="9" customWidth="1"/>
    <col min="16" max="16" width="9.140625" hidden="1" customWidth="1"/>
    <col min="17" max="17" width="8.7109375" customWidth="1"/>
    <col min="18" max="18" width="20.85546875" customWidth="1"/>
    <col min="19" max="19" width="17" customWidth="1"/>
  </cols>
  <sheetData>
    <row r="1" spans="1:19">
      <c r="E1" s="9"/>
      <c r="F1" s="9"/>
      <c r="G1" s="9"/>
      <c r="H1" s="9"/>
      <c r="I1" s="57" t="s">
        <v>3</v>
      </c>
      <c r="J1" s="57"/>
      <c r="K1" s="57"/>
    </row>
    <row r="2" spans="1:19">
      <c r="E2" s="9"/>
      <c r="F2" s="9"/>
      <c r="G2" s="9"/>
      <c r="H2" s="57" t="s">
        <v>20</v>
      </c>
      <c r="I2" s="57"/>
      <c r="J2" s="57"/>
      <c r="K2" s="57"/>
      <c r="Q2" s="1" t="s">
        <v>0</v>
      </c>
      <c r="R2" s="1" t="s">
        <v>46</v>
      </c>
      <c r="S2" s="2" t="s">
        <v>47</v>
      </c>
    </row>
    <row r="3" spans="1:19">
      <c r="E3" s="9"/>
      <c r="F3" s="9"/>
      <c r="G3" s="9"/>
      <c r="H3" s="10"/>
      <c r="I3" s="10"/>
      <c r="J3" s="57" t="s">
        <v>21</v>
      </c>
      <c r="K3" s="57"/>
      <c r="Q3" s="2">
        <v>1</v>
      </c>
      <c r="R3" s="2">
        <v>2</v>
      </c>
      <c r="S3" s="2">
        <v>3</v>
      </c>
    </row>
    <row r="4" spans="1:19" ht="51" customHeight="1">
      <c r="A4" s="45"/>
      <c r="B4" s="45"/>
      <c r="C4" s="45"/>
      <c r="D4" s="45"/>
      <c r="E4" s="45"/>
      <c r="F4" s="45"/>
      <c r="G4" s="45"/>
      <c r="H4" s="45"/>
      <c r="Q4" s="2">
        <v>1</v>
      </c>
      <c r="R4" s="37" t="s">
        <v>48</v>
      </c>
      <c r="S4" s="4">
        <v>1341.86</v>
      </c>
    </row>
    <row r="5" spans="1:19" ht="36" customHeight="1">
      <c r="A5" s="45" t="s">
        <v>4</v>
      </c>
      <c r="B5" s="45"/>
      <c r="C5" s="45"/>
      <c r="D5" s="45"/>
      <c r="E5" s="45"/>
      <c r="F5" s="45"/>
      <c r="G5" s="45"/>
      <c r="H5" s="45"/>
      <c r="Q5" s="2">
        <v>2</v>
      </c>
      <c r="R5" s="38" t="s">
        <v>54</v>
      </c>
      <c r="S5" s="4">
        <v>3000</v>
      </c>
    </row>
    <row r="6" spans="1:19" ht="51.75" customHeight="1">
      <c r="A6" s="8"/>
      <c r="B6" s="8"/>
      <c r="C6" s="58" t="s">
        <v>73</v>
      </c>
      <c r="D6" s="58"/>
      <c r="E6" s="58"/>
      <c r="F6" s="58"/>
      <c r="G6" s="8"/>
      <c r="H6" s="8"/>
      <c r="Q6" s="2">
        <v>3</v>
      </c>
      <c r="R6" s="39" t="s">
        <v>49</v>
      </c>
      <c r="S6" s="4">
        <v>1511.25</v>
      </c>
    </row>
    <row r="7" spans="1:19" ht="23.25">
      <c r="A7" s="8"/>
      <c r="B7" s="8"/>
      <c r="C7" s="59" t="s">
        <v>2</v>
      </c>
      <c r="D7" s="59"/>
      <c r="E7" s="59"/>
      <c r="F7" s="59"/>
      <c r="G7" s="8"/>
      <c r="H7" s="8"/>
      <c r="Q7" s="2">
        <v>4</v>
      </c>
      <c r="R7" s="38" t="s">
        <v>55</v>
      </c>
      <c r="S7" s="4">
        <f>S4+S6+S5</f>
        <v>5853.11</v>
      </c>
    </row>
    <row r="8" spans="1:19" ht="18" customHeight="1">
      <c r="A8" s="8"/>
      <c r="B8" s="8"/>
      <c r="C8" s="8"/>
      <c r="D8" s="8"/>
      <c r="E8" s="8"/>
      <c r="F8" s="8"/>
      <c r="G8" s="8"/>
      <c r="H8" s="8"/>
      <c r="Q8" s="2">
        <v>5</v>
      </c>
      <c r="R8" s="5" t="s">
        <v>69</v>
      </c>
      <c r="S8" s="4">
        <f>S7*0.1</f>
        <v>585.31100000000004</v>
      </c>
    </row>
    <row r="9" spans="1:19" ht="25.5" customHeight="1">
      <c r="A9" s="45" t="s">
        <v>5</v>
      </c>
      <c r="B9" s="45"/>
      <c r="C9" s="45"/>
      <c r="D9" s="45"/>
      <c r="E9" s="45"/>
      <c r="F9" s="45"/>
      <c r="G9" s="45"/>
      <c r="H9" s="45"/>
      <c r="Q9" s="2">
        <v>6</v>
      </c>
      <c r="R9" s="5" t="s">
        <v>50</v>
      </c>
      <c r="S9" s="7">
        <f>S7+S8</f>
        <v>6438.4209999999994</v>
      </c>
    </row>
    <row r="10" spans="1:19" ht="0.75" customHeight="1">
      <c r="A10" s="60"/>
      <c r="B10" s="60"/>
      <c r="C10" s="60"/>
      <c r="D10" s="60"/>
      <c r="E10" s="60"/>
      <c r="F10" s="60"/>
      <c r="G10" s="60"/>
      <c r="Q10" s="2">
        <v>7</v>
      </c>
      <c r="R10" s="2" t="s">
        <v>51</v>
      </c>
      <c r="S10" s="2">
        <v>20</v>
      </c>
    </row>
    <row r="11" spans="1:19" ht="57.75" customHeight="1">
      <c r="A11" s="49" t="s">
        <v>6</v>
      </c>
      <c r="B11" s="49"/>
      <c r="C11" s="34" t="s">
        <v>7</v>
      </c>
      <c r="D11" s="34" t="s">
        <v>8</v>
      </c>
      <c r="E11" s="34" t="s">
        <v>9</v>
      </c>
      <c r="F11" s="34" t="s">
        <v>10</v>
      </c>
      <c r="G11" s="34" t="s">
        <v>11</v>
      </c>
      <c r="H11" s="34" t="s">
        <v>12</v>
      </c>
      <c r="Q11" s="2">
        <v>8</v>
      </c>
      <c r="R11" s="3" t="s">
        <v>52</v>
      </c>
      <c r="S11" s="32">
        <f>S9/10</f>
        <v>643.84209999999996</v>
      </c>
    </row>
    <row r="12" spans="1:19" ht="22.5">
      <c r="A12" s="50">
        <v>1</v>
      </c>
      <c r="B12" s="50"/>
      <c r="C12" s="11">
        <v>2</v>
      </c>
      <c r="D12" s="11">
        <v>3</v>
      </c>
      <c r="E12" s="11">
        <v>4</v>
      </c>
      <c r="F12" s="11" t="s">
        <v>13</v>
      </c>
      <c r="G12" s="12" t="s">
        <v>14</v>
      </c>
      <c r="H12" s="13" t="s">
        <v>15</v>
      </c>
      <c r="Q12" s="2">
        <v>9</v>
      </c>
      <c r="R12" s="2" t="s">
        <v>53</v>
      </c>
      <c r="S12" s="32">
        <f>S11/8</f>
        <v>80.480262499999995</v>
      </c>
    </row>
    <row r="13" spans="1:19" ht="18.75" customHeight="1">
      <c r="A13" s="51" t="s">
        <v>65</v>
      </c>
      <c r="B13" s="52"/>
      <c r="C13" s="14">
        <v>9546.07</v>
      </c>
      <c r="D13" s="14">
        <v>74.099999999999994</v>
      </c>
      <c r="E13" s="14">
        <v>8</v>
      </c>
      <c r="F13" s="15">
        <f>C13/D13*E13</f>
        <v>1030.6148448043186</v>
      </c>
      <c r="G13" s="16">
        <f>F13*0.302</f>
        <v>311.24568313090424</v>
      </c>
      <c r="H13" s="17">
        <f>F13+G13</f>
        <v>1341.8605279352228</v>
      </c>
    </row>
    <row r="14" spans="1:19">
      <c r="A14" s="55"/>
      <c r="B14" s="56"/>
      <c r="C14" s="18"/>
      <c r="D14" s="19"/>
      <c r="E14" s="20"/>
      <c r="F14" s="18"/>
      <c r="G14" s="18"/>
      <c r="H14" s="18"/>
    </row>
    <row r="15" spans="1:19">
      <c r="A15" s="53" t="s">
        <v>16</v>
      </c>
      <c r="B15" s="54"/>
      <c r="C15" s="21" t="s">
        <v>17</v>
      </c>
      <c r="D15" s="21" t="s">
        <v>17</v>
      </c>
      <c r="E15" s="21" t="s">
        <v>17</v>
      </c>
      <c r="F15" s="17">
        <f>F14</f>
        <v>0</v>
      </c>
      <c r="G15" s="18">
        <f>F15*0.302</f>
        <v>0</v>
      </c>
      <c r="H15" s="18">
        <f>F15+G15</f>
        <v>0</v>
      </c>
    </row>
    <row r="16" spans="1:19">
      <c r="A16" s="46"/>
      <c r="B16" s="46"/>
      <c r="C16" s="46"/>
      <c r="D16" s="46"/>
      <c r="E16" s="46"/>
      <c r="F16" s="46"/>
      <c r="G16" s="46"/>
      <c r="H16" s="46"/>
    </row>
    <row r="17" spans="1:8">
      <c r="A17" s="47" t="s">
        <v>18</v>
      </c>
      <c r="B17" s="47"/>
      <c r="C17" s="47"/>
      <c r="D17" s="47"/>
      <c r="E17" s="47"/>
      <c r="F17" s="47"/>
      <c r="G17" s="47"/>
      <c r="H17" s="47"/>
    </row>
    <row r="18" spans="1:8">
      <c r="A18" s="48" t="s">
        <v>19</v>
      </c>
      <c r="B18" s="48"/>
      <c r="C18" s="48"/>
      <c r="D18" s="48"/>
      <c r="E18" s="48"/>
      <c r="F18" s="48"/>
      <c r="G18" s="48"/>
      <c r="H18" s="48"/>
    </row>
    <row r="19" spans="1:8">
      <c r="A19" s="48" t="s">
        <v>22</v>
      </c>
      <c r="B19" s="48"/>
      <c r="C19" s="48"/>
      <c r="D19" s="48"/>
      <c r="E19" s="48"/>
      <c r="F19" s="48"/>
      <c r="G19" s="48"/>
      <c r="H19" s="48"/>
    </row>
    <row r="21" spans="1:8">
      <c r="A21" t="s">
        <v>66</v>
      </c>
    </row>
    <row r="25" spans="1:8">
      <c r="A25" t="s">
        <v>56</v>
      </c>
      <c r="E25" t="s">
        <v>57</v>
      </c>
    </row>
  </sheetData>
  <mergeCells count="18">
    <mergeCell ref="A19:H19"/>
    <mergeCell ref="C7:F7"/>
    <mergeCell ref="A9:H9"/>
    <mergeCell ref="A10:G10"/>
    <mergeCell ref="A11:B11"/>
    <mergeCell ref="A12:B12"/>
    <mergeCell ref="A13:B13"/>
    <mergeCell ref="A14:B14"/>
    <mergeCell ref="A15:B15"/>
    <mergeCell ref="A16:H16"/>
    <mergeCell ref="A17:H17"/>
    <mergeCell ref="A18:H18"/>
    <mergeCell ref="C6:F6"/>
    <mergeCell ref="I1:K1"/>
    <mergeCell ref="H2:K2"/>
    <mergeCell ref="J3:K3"/>
    <mergeCell ref="A4:H4"/>
    <mergeCell ref="A5:H5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цены</vt:lpstr>
      <vt:lpstr>компьютеры</vt:lpstr>
      <vt:lpstr>углубл.изучение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2014-11-18T11:55:34Z</cp:lastPrinted>
  <dcterms:created xsi:type="dcterms:W3CDTF">2013-12-19T09:18:29Z</dcterms:created>
  <dcterms:modified xsi:type="dcterms:W3CDTF">2014-11-18T11:59:10Z</dcterms:modified>
</cp:coreProperties>
</file>