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45" windowWidth="17940" windowHeight="10305"/>
  </bookViews>
  <sheets>
    <sheet name="40204810500000100152" sheetId="2" r:id="rId1"/>
  </sheets>
  <definedNames>
    <definedName name="_xlnm.Print_Titles" localSheetId="0">'40204810500000100152'!$3:$3</definedName>
    <definedName name="_xlnm.Print_Area" localSheetId="0">'40204810500000100152'!$A$1:$H$380</definedName>
  </definedNames>
  <calcPr calcId="145621"/>
</workbook>
</file>

<file path=xl/calcChain.xml><?xml version="1.0" encoding="utf-8"?>
<calcChain xmlns="http://schemas.openxmlformats.org/spreadsheetml/2006/main">
  <c r="D46" i="2" l="1"/>
  <c r="F6" i="2" l="1"/>
  <c r="F7" i="2"/>
  <c r="G7" i="2"/>
  <c r="F8" i="2"/>
  <c r="G8" i="2"/>
  <c r="C9" i="2"/>
  <c r="C6" i="2" s="1"/>
  <c r="G6" i="2" s="1"/>
  <c r="F9" i="2"/>
  <c r="G9" i="2"/>
  <c r="F10" i="2"/>
  <c r="G10" i="2"/>
  <c r="F12" i="2"/>
  <c r="C13" i="2"/>
  <c r="C12" i="2" s="1"/>
  <c r="G12" i="2" s="1"/>
  <c r="F13" i="2"/>
  <c r="G13" i="2"/>
  <c r="F14" i="2"/>
  <c r="G14" i="2"/>
  <c r="F15" i="2"/>
  <c r="C16" i="2"/>
  <c r="F16" i="2"/>
  <c r="G16" i="2"/>
  <c r="F17" i="2"/>
  <c r="G17" i="2"/>
  <c r="C18" i="2"/>
  <c r="G18" i="2" s="1"/>
  <c r="F18" i="2"/>
  <c r="F19" i="2"/>
  <c r="G19" i="2"/>
  <c r="C20" i="2"/>
  <c r="F20" i="2"/>
  <c r="G20" i="2"/>
  <c r="F21" i="2"/>
  <c r="G21" i="2"/>
  <c r="F22" i="2"/>
  <c r="G22" i="2"/>
  <c r="F23" i="2"/>
  <c r="G23" i="2"/>
  <c r="F24" i="2"/>
  <c r="G24" i="2"/>
  <c r="F26" i="2"/>
  <c r="C27" i="2"/>
  <c r="F27" i="2"/>
  <c r="G27" i="2"/>
  <c r="F28" i="2"/>
  <c r="G28" i="2"/>
  <c r="C29" i="2"/>
  <c r="F29" i="2"/>
  <c r="G29" i="2"/>
  <c r="F30" i="2"/>
  <c r="G30" i="2"/>
  <c r="C31" i="2"/>
  <c r="F31" i="2"/>
  <c r="G31" i="2"/>
  <c r="F32" i="2"/>
  <c r="G32" i="2"/>
  <c r="F33" i="2"/>
  <c r="G33" i="2"/>
  <c r="F34" i="2"/>
  <c r="G34" i="2"/>
  <c r="F35" i="2"/>
  <c r="G35" i="2"/>
  <c r="F36" i="2"/>
  <c r="C37" i="2"/>
  <c r="C36" i="2" s="1"/>
  <c r="G36" i="2" s="1"/>
  <c r="F37" i="2"/>
  <c r="G37" i="2"/>
  <c r="F38" i="2"/>
  <c r="G38" i="2"/>
  <c r="F39" i="2"/>
  <c r="C40" i="2"/>
  <c r="C39" i="2" s="1"/>
  <c r="G39" i="2" s="1"/>
  <c r="F40" i="2"/>
  <c r="G40" i="2"/>
  <c r="F41" i="2"/>
  <c r="G41" i="2"/>
  <c r="F5" i="2"/>
  <c r="F42" i="2"/>
  <c r="F43" i="2"/>
  <c r="F44" i="2"/>
  <c r="F45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G45" i="2"/>
  <c r="G49" i="2"/>
  <c r="G51" i="2"/>
  <c r="G53" i="2"/>
  <c r="G56" i="2"/>
  <c r="G59" i="2"/>
  <c r="G62" i="2"/>
  <c r="G64" i="2"/>
  <c r="G67" i="2"/>
  <c r="G70" i="2"/>
  <c r="G73" i="2"/>
  <c r="G76" i="2"/>
  <c r="G81" i="2"/>
  <c r="G83" i="2"/>
  <c r="G88" i="2"/>
  <c r="G90" i="2"/>
  <c r="G92" i="2"/>
  <c r="G95" i="2"/>
  <c r="G100" i="2"/>
  <c r="G104" i="2"/>
  <c r="G108" i="2"/>
  <c r="G110" i="2"/>
  <c r="G113" i="2"/>
  <c r="G117" i="2"/>
  <c r="G119" i="2"/>
  <c r="G122" i="2"/>
  <c r="G128" i="2"/>
  <c r="G133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7" i="2"/>
  <c r="G160" i="2"/>
  <c r="G161" i="2"/>
  <c r="G162" i="2"/>
  <c r="G164" i="2"/>
  <c r="G165" i="2"/>
  <c r="G166" i="2"/>
  <c r="G167" i="2"/>
  <c r="G170" i="2"/>
  <c r="G174" i="2"/>
  <c r="G177" i="2"/>
  <c r="G180" i="2"/>
  <c r="G183" i="2"/>
  <c r="G186" i="2"/>
  <c r="G187" i="2"/>
  <c r="G188" i="2"/>
  <c r="G189" i="2"/>
  <c r="G190" i="2"/>
  <c r="G195" i="2"/>
  <c r="G198" i="2"/>
  <c r="G201" i="2"/>
  <c r="G204" i="2"/>
  <c r="G205" i="2"/>
  <c r="G206" i="2"/>
  <c r="G207" i="2"/>
  <c r="G209" i="2"/>
  <c r="G210" i="2"/>
  <c r="G211" i="2"/>
  <c r="G214" i="2"/>
  <c r="G217" i="2"/>
  <c r="G220" i="2"/>
  <c r="G223" i="2"/>
  <c r="G229" i="2"/>
  <c r="G232" i="2"/>
  <c r="G235" i="2"/>
  <c r="G236" i="2"/>
  <c r="G237" i="2"/>
  <c r="G238" i="2"/>
  <c r="G241" i="2"/>
  <c r="G244" i="2"/>
  <c r="G247" i="2"/>
  <c r="G250" i="2"/>
  <c r="G254" i="2"/>
  <c r="G257" i="2"/>
  <c r="G258" i="2"/>
  <c r="G259" i="2"/>
  <c r="G260" i="2"/>
  <c r="G261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80" i="2"/>
  <c r="G284" i="2"/>
  <c r="G286" i="2"/>
  <c r="G288" i="2"/>
  <c r="G293" i="2"/>
  <c r="G296" i="2"/>
  <c r="G299" i="2"/>
  <c r="G303" i="2"/>
  <c r="G308" i="2"/>
  <c r="G312" i="2"/>
  <c r="G316" i="2"/>
  <c r="G317" i="2"/>
  <c r="G318" i="2"/>
  <c r="G319" i="2"/>
  <c r="G320" i="2"/>
  <c r="G327" i="2"/>
  <c r="G330" i="2"/>
  <c r="G333" i="2"/>
  <c r="G337" i="2"/>
  <c r="G339" i="2"/>
  <c r="G342" i="2"/>
  <c r="G345" i="2"/>
  <c r="G346" i="2"/>
  <c r="G347" i="2"/>
  <c r="G348" i="2"/>
  <c r="G349" i="2"/>
  <c r="G350" i="2"/>
  <c r="G358" i="2"/>
  <c r="G363" i="2"/>
  <c r="G367" i="2"/>
  <c r="G369" i="2"/>
  <c r="G374" i="2"/>
  <c r="G379" i="2"/>
  <c r="C26" i="2" l="1"/>
  <c r="G26" i="2" s="1"/>
  <c r="C15" i="2"/>
  <c r="G15" i="2" s="1"/>
  <c r="C324" i="2"/>
  <c r="C355" i="2"/>
  <c r="C263" i="2" l="1"/>
  <c r="C262" i="2" l="1"/>
  <c r="G262" i="2" s="1"/>
  <c r="G263" i="2"/>
  <c r="C322" i="2"/>
  <c r="E11" i="2"/>
  <c r="D11" i="2"/>
  <c r="F11" i="2" l="1"/>
  <c r="D158" i="2"/>
  <c r="E158" i="2"/>
  <c r="D134" i="2"/>
  <c r="E134" i="2"/>
  <c r="D114" i="2"/>
  <c r="E114" i="2"/>
  <c r="D25" i="2"/>
  <c r="E25" i="2"/>
  <c r="E46" i="2"/>
  <c r="D4" i="2" l="1"/>
  <c r="F46" i="2"/>
  <c r="E4" i="2"/>
  <c r="F25" i="2"/>
  <c r="F114" i="2"/>
  <c r="F134" i="2"/>
  <c r="F158" i="2"/>
  <c r="E355" i="2"/>
  <c r="E353" i="2"/>
  <c r="E324" i="2"/>
  <c r="E323" i="2"/>
  <c r="C44" i="2"/>
  <c r="C378" i="2"/>
  <c r="C48" i="2"/>
  <c r="G48" i="2" s="1"/>
  <c r="C50" i="2"/>
  <c r="G50" i="2" s="1"/>
  <c r="C52" i="2"/>
  <c r="G52" i="2" s="1"/>
  <c r="C121" i="2"/>
  <c r="C373" i="2"/>
  <c r="C368" i="2"/>
  <c r="G368" i="2" s="1"/>
  <c r="C366" i="2"/>
  <c r="G366" i="2" s="1"/>
  <c r="C362" i="2"/>
  <c r="C352" i="2"/>
  <c r="C354" i="2"/>
  <c r="C357" i="2"/>
  <c r="C321" i="2"/>
  <c r="C326" i="2"/>
  <c r="C329" i="2"/>
  <c r="C332" i="2"/>
  <c r="C336" i="2"/>
  <c r="G336" i="2" s="1"/>
  <c r="C338" i="2"/>
  <c r="G338" i="2" s="1"/>
  <c r="C341" i="2"/>
  <c r="C344" i="2"/>
  <c r="C315" i="2"/>
  <c r="C311" i="2"/>
  <c r="C307" i="2"/>
  <c r="C302" i="2"/>
  <c r="C298" i="2"/>
  <c r="C295" i="2"/>
  <c r="C292" i="2"/>
  <c r="C279" i="2"/>
  <c r="C283" i="2"/>
  <c r="G283" i="2" s="1"/>
  <c r="C285" i="2"/>
  <c r="G285" i="2" s="1"/>
  <c r="C287" i="2"/>
  <c r="G287" i="2" s="1"/>
  <c r="C256" i="2"/>
  <c r="C253" i="2"/>
  <c r="C249" i="2"/>
  <c r="C246" i="2"/>
  <c r="C243" i="2"/>
  <c r="C240" i="2"/>
  <c r="C234" i="2"/>
  <c r="C231" i="2"/>
  <c r="C228" i="2"/>
  <c r="C226" i="2"/>
  <c r="C222" i="2"/>
  <c r="C219" i="2"/>
  <c r="C216" i="2"/>
  <c r="C213" i="2"/>
  <c r="C203" i="2"/>
  <c r="C200" i="2"/>
  <c r="C197" i="2"/>
  <c r="C194" i="2"/>
  <c r="C185" i="2"/>
  <c r="C182" i="2"/>
  <c r="C179" i="2"/>
  <c r="C176" i="2"/>
  <c r="C173" i="2"/>
  <c r="C169" i="2"/>
  <c r="C163" i="2"/>
  <c r="G163" i="2" s="1"/>
  <c r="C159" i="2"/>
  <c r="C156" i="2"/>
  <c r="C135" i="2"/>
  <c r="C132" i="2"/>
  <c r="C127" i="2"/>
  <c r="C125" i="2"/>
  <c r="C118" i="2"/>
  <c r="G118" i="2" s="1"/>
  <c r="C116" i="2"/>
  <c r="G116" i="2" s="1"/>
  <c r="C112" i="2"/>
  <c r="C109" i="2"/>
  <c r="G109" i="2" s="1"/>
  <c r="C107" i="2"/>
  <c r="C103" i="2"/>
  <c r="C99" i="2"/>
  <c r="C94" i="2"/>
  <c r="C91" i="2"/>
  <c r="G91" i="2" s="1"/>
  <c r="C89" i="2"/>
  <c r="G89" i="2" s="1"/>
  <c r="C87" i="2"/>
  <c r="G87" i="2" s="1"/>
  <c r="C82" i="2"/>
  <c r="G82" i="2" s="1"/>
  <c r="C80" i="2"/>
  <c r="C75" i="2"/>
  <c r="C72" i="2"/>
  <c r="C69" i="2"/>
  <c r="C66" i="2"/>
  <c r="C63" i="2"/>
  <c r="G63" i="2" s="1"/>
  <c r="C61" i="2"/>
  <c r="G61" i="2" s="1"/>
  <c r="C58" i="2"/>
  <c r="C55" i="2"/>
  <c r="C5" i="2"/>
  <c r="G5" i="2" s="1"/>
  <c r="C54" i="2" l="1"/>
  <c r="G54" i="2" s="1"/>
  <c r="G55" i="2"/>
  <c r="C65" i="2"/>
  <c r="G65" i="2" s="1"/>
  <c r="G66" i="2"/>
  <c r="C71" i="2"/>
  <c r="G71" i="2" s="1"/>
  <c r="G72" i="2"/>
  <c r="C79" i="2"/>
  <c r="G80" i="2"/>
  <c r="C98" i="2"/>
  <c r="G99" i="2"/>
  <c r="C106" i="2"/>
  <c r="G106" i="2" s="1"/>
  <c r="G107" i="2"/>
  <c r="C111" i="2"/>
  <c r="G111" i="2" s="1"/>
  <c r="G112" i="2"/>
  <c r="C126" i="2"/>
  <c r="G126" i="2" s="1"/>
  <c r="G127" i="2"/>
  <c r="C134" i="2"/>
  <c r="G134" i="2" s="1"/>
  <c r="G135" i="2"/>
  <c r="C158" i="2"/>
  <c r="G158" i="2" s="1"/>
  <c r="G159" i="2"/>
  <c r="C168" i="2"/>
  <c r="G168" i="2" s="1"/>
  <c r="G169" i="2"/>
  <c r="C175" i="2"/>
  <c r="G175" i="2" s="1"/>
  <c r="G176" i="2"/>
  <c r="C181" i="2"/>
  <c r="G181" i="2" s="1"/>
  <c r="G182" i="2"/>
  <c r="C193" i="2"/>
  <c r="G193" i="2" s="1"/>
  <c r="G194" i="2"/>
  <c r="C199" i="2"/>
  <c r="G199" i="2" s="1"/>
  <c r="G200" i="2"/>
  <c r="C212" i="2"/>
  <c r="G212" i="2" s="1"/>
  <c r="G213" i="2"/>
  <c r="C218" i="2"/>
  <c r="G218" i="2" s="1"/>
  <c r="G219" i="2"/>
  <c r="C225" i="2"/>
  <c r="G226" i="2"/>
  <c r="C230" i="2"/>
  <c r="G230" i="2" s="1"/>
  <c r="G231" i="2"/>
  <c r="C239" i="2"/>
  <c r="G239" i="2" s="1"/>
  <c r="G240" i="2"/>
  <c r="C245" i="2"/>
  <c r="G245" i="2" s="1"/>
  <c r="G246" i="2"/>
  <c r="C252" i="2"/>
  <c r="G253" i="2"/>
  <c r="C291" i="2"/>
  <c r="G291" i="2" s="1"/>
  <c r="G292" i="2"/>
  <c r="C297" i="2"/>
  <c r="G297" i="2" s="1"/>
  <c r="G298" i="2"/>
  <c r="C306" i="2"/>
  <c r="G307" i="2"/>
  <c r="C314" i="2"/>
  <c r="G314" i="2" s="1"/>
  <c r="G315" i="2"/>
  <c r="C340" i="2"/>
  <c r="G340" i="2" s="1"/>
  <c r="G341" i="2"/>
  <c r="C328" i="2"/>
  <c r="G328" i="2" s="1"/>
  <c r="G329" i="2"/>
  <c r="C361" i="2"/>
  <c r="G362" i="2"/>
  <c r="C43" i="2"/>
  <c r="G44" i="2"/>
  <c r="F324" i="2"/>
  <c r="G324" i="2"/>
  <c r="E354" i="2"/>
  <c r="F355" i="2"/>
  <c r="G355" i="2"/>
  <c r="C57" i="2"/>
  <c r="G57" i="2" s="1"/>
  <c r="G58" i="2"/>
  <c r="C68" i="2"/>
  <c r="G68" i="2" s="1"/>
  <c r="G69" i="2"/>
  <c r="C74" i="2"/>
  <c r="G74" i="2" s="1"/>
  <c r="G75" i="2"/>
  <c r="C93" i="2"/>
  <c r="G93" i="2" s="1"/>
  <c r="G94" i="2"/>
  <c r="C102" i="2"/>
  <c r="G103" i="2"/>
  <c r="C124" i="2"/>
  <c r="G125" i="2"/>
  <c r="C131" i="2"/>
  <c r="G131" i="2" s="1"/>
  <c r="G132" i="2"/>
  <c r="C155" i="2"/>
  <c r="G155" i="2" s="1"/>
  <c r="G156" i="2"/>
  <c r="C172" i="2"/>
  <c r="G172" i="2" s="1"/>
  <c r="G173" i="2"/>
  <c r="C178" i="2"/>
  <c r="G178" i="2" s="1"/>
  <c r="G179" i="2"/>
  <c r="C184" i="2"/>
  <c r="G184" i="2" s="1"/>
  <c r="G185" i="2"/>
  <c r="C196" i="2"/>
  <c r="G196" i="2" s="1"/>
  <c r="G197" i="2"/>
  <c r="C202" i="2"/>
  <c r="G202" i="2" s="1"/>
  <c r="G203" i="2"/>
  <c r="C215" i="2"/>
  <c r="G215" i="2" s="1"/>
  <c r="G216" i="2"/>
  <c r="C221" i="2"/>
  <c r="G221" i="2" s="1"/>
  <c r="G222" i="2"/>
  <c r="C227" i="2"/>
  <c r="G227" i="2" s="1"/>
  <c r="G228" i="2"/>
  <c r="C233" i="2"/>
  <c r="G233" i="2" s="1"/>
  <c r="G234" i="2"/>
  <c r="C242" i="2"/>
  <c r="G242" i="2" s="1"/>
  <c r="G243" i="2"/>
  <c r="C248" i="2"/>
  <c r="G248" i="2" s="1"/>
  <c r="G249" i="2"/>
  <c r="C255" i="2"/>
  <c r="G255" i="2" s="1"/>
  <c r="G256" i="2"/>
  <c r="C278" i="2"/>
  <c r="G279" i="2"/>
  <c r="C294" i="2"/>
  <c r="G294" i="2" s="1"/>
  <c r="G295" i="2"/>
  <c r="C301" i="2"/>
  <c r="G302" i="2"/>
  <c r="C310" i="2"/>
  <c r="G311" i="2"/>
  <c r="C343" i="2"/>
  <c r="G343" i="2" s="1"/>
  <c r="G344" i="2"/>
  <c r="C331" i="2"/>
  <c r="G331" i="2" s="1"/>
  <c r="G332" i="2"/>
  <c r="C325" i="2"/>
  <c r="G325" i="2" s="1"/>
  <c r="G326" i="2"/>
  <c r="C356" i="2"/>
  <c r="G356" i="2" s="1"/>
  <c r="G357" i="2"/>
  <c r="C372" i="2"/>
  <c r="G373" i="2"/>
  <c r="C120" i="2"/>
  <c r="G120" i="2" s="1"/>
  <c r="G121" i="2"/>
  <c r="C377" i="2"/>
  <c r="G378" i="2"/>
  <c r="F323" i="2"/>
  <c r="G323" i="2"/>
  <c r="E352" i="2"/>
  <c r="F353" i="2"/>
  <c r="G353" i="2"/>
  <c r="C60" i="2"/>
  <c r="G60" i="2" s="1"/>
  <c r="C335" i="2"/>
  <c r="G335" i="2" s="1"/>
  <c r="E322" i="2"/>
  <c r="E351" i="2"/>
  <c r="C351" i="2"/>
  <c r="C365" i="2"/>
  <c r="C115" i="2"/>
  <c r="C47" i="2"/>
  <c r="G47" i="2" s="1"/>
  <c r="C282" i="2"/>
  <c r="C86" i="2"/>
  <c r="C192" i="2"/>
  <c r="G192" i="2" s="1"/>
  <c r="C154" i="2" l="1"/>
  <c r="G154" i="2" s="1"/>
  <c r="C105" i="2"/>
  <c r="G105" i="2" s="1"/>
  <c r="C171" i="2"/>
  <c r="G171" i="2" s="1"/>
  <c r="C290" i="2"/>
  <c r="C130" i="2"/>
  <c r="G130" i="2" s="1"/>
  <c r="C313" i="2"/>
  <c r="G313" i="2" s="1"/>
  <c r="C281" i="2"/>
  <c r="G281" i="2" s="1"/>
  <c r="G282" i="2"/>
  <c r="C364" i="2"/>
  <c r="G364" i="2" s="1"/>
  <c r="G365" i="2"/>
  <c r="C85" i="2"/>
  <c r="G86" i="2"/>
  <c r="C11" i="2"/>
  <c r="G11" i="2" s="1"/>
  <c r="E321" i="2"/>
  <c r="F322" i="2"/>
  <c r="G322" i="2"/>
  <c r="F352" i="2"/>
  <c r="G352" i="2"/>
  <c r="C376" i="2"/>
  <c r="G377" i="2"/>
  <c r="C371" i="2"/>
  <c r="G372" i="2"/>
  <c r="C309" i="2"/>
  <c r="G309" i="2" s="1"/>
  <c r="G310" i="2"/>
  <c r="C300" i="2"/>
  <c r="G300" i="2" s="1"/>
  <c r="G301" i="2"/>
  <c r="C277" i="2"/>
  <c r="G277" i="2" s="1"/>
  <c r="G278" i="2"/>
  <c r="C123" i="2"/>
  <c r="G123" i="2" s="1"/>
  <c r="G124" i="2"/>
  <c r="C101" i="2"/>
  <c r="G101" i="2" s="1"/>
  <c r="G102" i="2"/>
  <c r="C289" i="2"/>
  <c r="G289" i="2" s="1"/>
  <c r="G290" i="2"/>
  <c r="C114" i="2"/>
  <c r="G114" i="2" s="1"/>
  <c r="G115" i="2"/>
  <c r="F351" i="2"/>
  <c r="G351" i="2"/>
  <c r="F354" i="2"/>
  <c r="G354" i="2"/>
  <c r="C42" i="2"/>
  <c r="G42" i="2" s="1"/>
  <c r="G43" i="2"/>
  <c r="C360" i="2"/>
  <c r="G360" i="2" s="1"/>
  <c r="G361" i="2"/>
  <c r="C305" i="2"/>
  <c r="G305" i="2" s="1"/>
  <c r="G306" i="2"/>
  <c r="C251" i="2"/>
  <c r="G251" i="2" s="1"/>
  <c r="G252" i="2"/>
  <c r="C224" i="2"/>
  <c r="G225" i="2"/>
  <c r="C97" i="2"/>
  <c r="G97" i="2" s="1"/>
  <c r="G98" i="2"/>
  <c r="C78" i="2"/>
  <c r="G79" i="2"/>
  <c r="C334" i="2"/>
  <c r="G334" i="2" s="1"/>
  <c r="C46" i="2"/>
  <c r="G46" i="2" s="1"/>
  <c r="C25" i="2"/>
  <c r="C129" i="2" l="1"/>
  <c r="G129" i="2" s="1"/>
  <c r="C96" i="2"/>
  <c r="G96" i="2" s="1"/>
  <c r="C359" i="2"/>
  <c r="C4" i="2"/>
  <c r="G4" i="2" s="1"/>
  <c r="G25" i="2"/>
  <c r="C77" i="2"/>
  <c r="G77" i="2" s="1"/>
  <c r="G78" i="2"/>
  <c r="G224" i="2"/>
  <c r="C208" i="2"/>
  <c r="C370" i="2"/>
  <c r="G370" i="2" s="1"/>
  <c r="G371" i="2"/>
  <c r="C375" i="2"/>
  <c r="G375" i="2" s="1"/>
  <c r="G376" i="2"/>
  <c r="G359" i="2"/>
  <c r="F321" i="2"/>
  <c r="G321" i="2"/>
  <c r="C84" i="2"/>
  <c r="G84" i="2" s="1"/>
  <c r="G85" i="2"/>
  <c r="C304" i="2"/>
  <c r="G304" i="2" s="1"/>
  <c r="F4" i="2"/>
  <c r="G208" i="2" l="1"/>
  <c r="C191" i="2"/>
  <c r="G191" i="2" s="1"/>
  <c r="C380" i="2" l="1"/>
  <c r="E380" i="2"/>
  <c r="F380" i="2" l="1"/>
  <c r="G380" i="2"/>
</calcChain>
</file>

<file path=xl/sharedStrings.xml><?xml version="1.0" encoding="utf-8"?>
<sst xmlns="http://schemas.openxmlformats.org/spreadsheetml/2006/main" count="763" uniqueCount="187">
  <si>
    <t>Единица измерения: руб.</t>
  </si>
  <si>
    <t>Наименование показателя</t>
  </si>
  <si>
    <t>0100</t>
  </si>
  <si>
    <t>0103</t>
  </si>
  <si>
    <t>0104</t>
  </si>
  <si>
    <t>0113</t>
  </si>
  <si>
    <t>0200</t>
  </si>
  <si>
    <t>0203</t>
  </si>
  <si>
    <t>0300</t>
  </si>
  <si>
    <t>0309</t>
  </si>
  <si>
    <t>0400</t>
  </si>
  <si>
    <t>0401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</si>
  <si>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</si>
  <si>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</si>
  <si>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</si>
  <si>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</si>
  <si>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</si>
  <si>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</si>
  <si>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</si>
  <si>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</si>
  <si>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</si>
  <si>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</si>
  <si>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</si>
  <si>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</si>
  <si>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</si>
  <si>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</si>
  <si>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</si>
  <si>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</si>
  <si>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</si>
  <si>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</si>
  <si>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</si>
  <si>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</si>
  <si>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</si>
  <si>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</si>
  <si>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</si>
  <si>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</si>
  <si>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</si>
  <si>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</si>
  <si>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1202</t>
  </si>
  <si>
    <t>0106</t>
  </si>
  <si>
    <t>0111</t>
  </si>
  <si>
    <t>1300</t>
  </si>
  <si>
    <t>1301</t>
  </si>
  <si>
    <t>ВСЕГО РАСХОДОВ:</t>
  </si>
  <si>
    <t xml:space="preserve">Сведения о фактических произведенных расходах по разделам и подразделам классификации расходов бюджета городского округа город Фокино в сравнении с первоначально утвержденными Решением о бюджете  значениями
</t>
  </si>
  <si>
    <t>Бюджетные асигнования, утвержденные сводной бюджетной росписью с учетом изменений</t>
  </si>
  <si>
    <t>Процент исполнения к сводной бюджетной росписи</t>
  </si>
  <si>
    <t>Процент исполнения к первоначально утвержденным ассигнованиям</t>
  </si>
  <si>
    <t>Причина отклонения кассового исполнения от первоначально утвержденного плана</t>
  </si>
  <si>
    <t>Бюджетные асигнования, утвержденные решением о бюджете  №6-281 от 12.12.2019 (первоначальный)</t>
  </si>
  <si>
    <t>Кассовое исполнение
за 2020 год</t>
  </si>
  <si>
    <t>ОБЩЕГОСУДАРСТВЕННЫЕ ВОПРОСЫ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</si>
  <si>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</si>
  <si>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</si>
  <si>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</si>
  <si>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</si>
  <si>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Субсидии бюджетным учреждениям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</si>
  <si>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</si>
  <si>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</si>
  <si>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Бюджетные инвестиции</t>
  </si>
  <si>
    <t>Социальные выплаты гражданам, кроме публичных нормативных социальных выплат</t>
  </si>
  <si>
    <t>Субсидии автономным учреждениям</t>
  </si>
  <si>
    <t>Публичные нормативные социальные выплаты гражданам</t>
  </si>
  <si>
    <t>Обслуживание муниципального долга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</si>
  <si>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</si>
  <si>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</si>
  <si>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</si>
  <si>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</si>
  <si>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</si>
  <si>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</si>
  <si>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</si>
  <si>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</si>
  <si>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</si>
  <si>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</si>
  <si>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Обеспечение деятельности руководителя контрольно-счетного органа муниципального образования и его заместителей</t>
  </si>
  <si>
    <t>Резервные фонд местной администрации</t>
  </si>
  <si>
    <t>Членские взносы некоммерческим организациям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</si>
  <si>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</si>
  <si>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</si>
  <si>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</si>
  <si>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Мероприятия, направленные на профилактику и устранение последствий распространения коронавирусной инфекции</t>
  </si>
  <si>
    <t>Проведение Всероссийской переписи населения 2020 года</t>
  </si>
  <si>
    <t>Оценка имущества,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</si>
  <si>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</si>
  <si>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</si>
  <si>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</si>
  <si>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</si>
  <si>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</si>
  <si>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</si>
  <si>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</si>
  <si>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по землеустройству и землепользованию</t>
  </si>
  <si>
    <t>Мероприятия в сфере архитектуры и градостроительства</t>
  </si>
  <si>
    <t>Государственная поддержка малого и среднего предпринимательства в субъектах Российской Федерации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</si>
  <si>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</si>
  <si>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</si>
  <si>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</si>
  <si>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Мероприятия по переселению граждан из аварийного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</si>
  <si>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</t>
  </si>
  <si>
    <t>Обеспечение устойчивого сокращения непригодного для проживания жилищного фонда (за счет средств областного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</si>
  <si>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</si>
  <si>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</si>
  <si>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</si>
  <si>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Подготовка объектов ЖКХ к зиме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</si>
  <si>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</si>
  <si>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</si>
  <si>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</si>
  <si>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</si>
  <si>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</si>
  <si>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Строительство и реконструкция (модернизация) объектов питьевого водоснабжения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</si>
  <si>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</si>
  <si>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</si>
  <si>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Мероприятия по комплексной безопасности муниципальных учреждений</t>
  </si>
  <si>
    <t>Замена оконных блоков муниципальных образовательных организаций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</si>
  <si>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</si>
  <si>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</si>
  <si>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</si>
  <si>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</si>
  <si>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</si>
  <si>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</si>
  <si>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</si>
  <si>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</si>
  <si>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Капитальный ремонт кровель муниципальных образовательных организаций Брянской области.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</si>
  <si>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</si>
  <si>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</si>
  <si>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Организации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</si>
  <si>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</si>
  <si>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</si>
  <si>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Государственная поддержка отрасли культуры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</si>
  <si>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</si>
  <si>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</si>
  <si>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Библиотеки</t>
  </si>
  <si>
    <t>Дворцы и дома культуры, клубы, выставочные залы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</si>
  <si>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</si>
  <si>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</si>
  <si>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</si>
  <si>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</si>
  <si>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</si>
  <si>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</si>
  <si>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 в семью</t>
  </si>
  <si>
    <t>Реализация мероприятий по обеспечению жильем молодых семей</t>
  </si>
  <si>
    <t>Совершенствование системы профилактики правонарушений и усиление борьбы с преступностью</t>
  </si>
  <si>
    <t>Противодействие злоупотреблению наркотиками и их незаконному обороту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</si>
  <si>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</si>
  <si>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</si>
  <si>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</si>
  <si>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</si>
  <si>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</si>
  <si>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</si>
  <si>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</si>
  <si>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</si>
  <si>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</si>
  <si>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</si>
  <si>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</si>
  <si>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</si>
  <si>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</si>
  <si>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</si>
  <si>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</si>
  <si>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</si>
  <si>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</si>
  <si>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</si>
  <si>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</si>
  <si>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</si>
  <si>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</si>
  <si>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</si>
  <si>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</si>
  <si>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</si>
  <si>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</si>
  <si>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</si>
  <si>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</si>
  <si>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</si>
  <si>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</si>
  <si>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</si>
  <si>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</si>
  <si>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</si>
  <si>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</si>
  <si>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Обслуживание государственного внутреннего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</si>
  <si>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</si>
  <si>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</si>
  <si>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</si>
  <si>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</si>
  <si>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</si>
  <si>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</si>
  <si>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</si>
  <si>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</si>
  <si>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</si>
  <si>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</si>
  <si>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Рз. Пр.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</si>
</sst>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9">
    <xf numFmtId="0" fontId="0" fillId="0" borderId="0" xfId="0"/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5" fillId="0" borderId="1" xfId="2" applyNumberFormat="1" applyFont="1" applyFill="1" applyProtection="1"/>
    <xf numFmtId="0" fontId="5" fillId="0" borderId="1" xfId="37" applyNumberFormat="1" applyFont="1" applyFill="1" applyAlignment="1" applyProtection="1">
      <alignment wrapText="1"/>
    </xf>
    <xf numFmtId="0" fontId="5" fillId="0" borderId="1" xfId="37" applyFont="1" applyFill="1" applyAlignment="1">
      <alignment wrapText="1"/>
    </xf>
    <xf numFmtId="4" fontId="5" fillId="0" borderId="1" xfId="37" applyNumberFormat="1" applyFont="1" applyFill="1" applyAlignment="1">
      <alignment wrapText="1"/>
    </xf>
    <xf numFmtId="4" fontId="5" fillId="0" borderId="1" xfId="37" applyNumberFormat="1" applyFont="1" applyFill="1" applyProtection="1">
      <alignment horizontal="left" wrapText="1"/>
    </xf>
    <xf numFmtId="4" fontId="5" fillId="0" borderId="1" xfId="34" applyNumberFormat="1" applyFont="1" applyFill="1" applyBorder="1" applyAlignment="1"/>
    <xf numFmtId="0" fontId="6" fillId="0" borderId="4" xfId="0" applyFont="1" applyFill="1" applyBorder="1" applyProtection="1">
      <protection locked="0"/>
    </xf>
    <xf numFmtId="4" fontId="6" fillId="0" borderId="4" xfId="0" applyNumberFormat="1" applyFont="1" applyFill="1" applyBorder="1" applyProtection="1">
      <protection locked="0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0" fontId="5" fillId="0" borderId="2" xfId="6" applyNumberFormat="1" applyFont="1" applyFill="1" applyAlignment="1" applyProtection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wrapText="1"/>
    </xf>
    <xf numFmtId="1" fontId="5" fillId="0" borderId="2" xfId="31" applyNumberFormat="1" applyFont="1" applyFill="1" applyAlignment="1" applyProtection="1">
      <alignment horizontal="center" vertical="center" shrinkToFit="1"/>
    </xf>
    <xf numFmtId="4" fontId="5" fillId="0" borderId="2" xfId="31" applyNumberFormat="1" applyFont="1" applyFill="1" applyAlignment="1" applyProtection="1">
      <alignment horizontal="center" vertical="center" shrinkToFit="1"/>
    </xf>
    <xf numFmtId="164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5" fillId="0" borderId="4" xfId="0" applyNumberFormat="1" applyFont="1" applyFill="1" applyBorder="1" applyAlignment="1">
      <alignment horizontal="center" vertical="center" wrapText="1"/>
    </xf>
    <xf numFmtId="4" fontId="5" fillId="0" borderId="2" xfId="32" applyNumberFormat="1" applyFont="1" applyFill="1" applyAlignment="1" applyProtection="1">
      <alignment horizontal="center" vertical="center" shrinkToFit="1"/>
    </xf>
    <xf numFmtId="4" fontId="5" fillId="0" borderId="3" xfId="32" applyNumberFormat="1" applyFont="1" applyFill="1" applyBorder="1" applyAlignment="1" applyProtection="1">
      <alignment horizontal="center" vertical="center" shrinkToFit="1"/>
    </xf>
    <xf numFmtId="0" fontId="8" fillId="0" borderId="2" xfId="30" applyNumberFormat="1" applyFont="1" applyFill="1" applyAlignment="1" applyProtection="1">
      <alignment horizontal="left" vertical="center" wrapText="1"/>
    </xf>
    <xf numFmtId="0" fontId="5" fillId="0" borderId="2" xfId="30" applyNumberFormat="1" applyFont="1" applyFill="1" applyAlignment="1" applyProtection="1">
      <alignment horizontal="left" vertical="center" wrapText="1"/>
    </xf>
    <xf numFmtId="1" fontId="8" fillId="0" borderId="2" xfId="31" applyNumberFormat="1" applyFont="1" applyFill="1" applyAlignment="1" applyProtection="1">
      <alignment horizontal="center" vertical="center" shrinkToFit="1"/>
    </xf>
    <xf numFmtId="4" fontId="8" fillId="0" borderId="2" xfId="31" applyNumberFormat="1" applyFont="1" applyFill="1" applyAlignment="1" applyProtection="1">
      <alignment horizontal="center" vertical="center" shrinkToFit="1"/>
    </xf>
    <xf numFmtId="4" fontId="8" fillId="0" borderId="2" xfId="32" applyNumberFormat="1" applyFont="1" applyFill="1" applyAlignment="1" applyProtection="1">
      <alignment horizontal="center" vertical="center" shrinkToFit="1"/>
    </xf>
    <xf numFmtId="164" fontId="9" fillId="0" borderId="5" xfId="0" applyNumberFormat="1" applyFont="1" applyFill="1" applyBorder="1" applyAlignment="1" applyProtection="1">
      <alignment horizontal="center" vertical="center"/>
      <protection locked="0"/>
    </xf>
    <xf numFmtId="164" fontId="8" fillId="0" borderId="4" xfId="0" applyNumberFormat="1" applyFont="1" applyFill="1" applyBorder="1" applyAlignment="1">
      <alignment horizontal="center" vertical="center" wrapText="1"/>
    </xf>
    <xf numFmtId="4" fontId="8" fillId="0" borderId="4" xfId="34" applyNumberFormat="1" applyFont="1" applyFill="1" applyBorder="1" applyAlignment="1">
      <alignment horizontal="center" vertical="center"/>
    </xf>
    <xf numFmtId="4" fontId="8" fillId="0" borderId="2" xfId="35" applyNumberFormat="1" applyFont="1" applyFill="1" applyAlignment="1" applyProtection="1">
      <alignment horizontal="center" vertical="center" shrinkToFit="1"/>
    </xf>
    <xf numFmtId="0" fontId="9" fillId="0" borderId="4" xfId="0" applyFont="1" applyFill="1" applyBorder="1" applyProtection="1">
      <protection locked="0"/>
    </xf>
    <xf numFmtId="0" fontId="9" fillId="0" borderId="0" xfId="0" applyFont="1" applyFill="1" applyProtection="1">
      <protection locked="0"/>
    </xf>
    <xf numFmtId="4" fontId="9" fillId="0" borderId="4" xfId="0" applyNumberFormat="1" applyFont="1" applyFill="1" applyBorder="1" applyProtection="1">
      <protection locked="0"/>
    </xf>
    <xf numFmtId="0" fontId="5" fillId="0" borderId="1" xfId="5" applyNumberFormat="1" applyFont="1" applyFill="1" applyBorder="1" applyAlignment="1" applyProtection="1">
      <alignment horizontal="right"/>
    </xf>
    <xf numFmtId="0" fontId="7" fillId="0" borderId="1" xfId="1" applyNumberFormat="1" applyFont="1" applyFill="1" applyAlignment="1" applyProtection="1">
      <alignment horizontal="center" vertical="center" wrapText="1"/>
    </xf>
    <xf numFmtId="0" fontId="8" fillId="0" borderId="2" xfId="34" applyNumberFormat="1" applyFont="1" applyFill="1" applyAlignment="1" applyProtection="1">
      <alignment horizontal="center" vertical="center"/>
    </xf>
    <xf numFmtId="0" fontId="8" fillId="0" borderId="2" xfId="34" applyFont="1" applyFill="1" applyAlignment="1">
      <alignment horizontal="center" vertical="center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5"/>
  <sheetViews>
    <sheetView showGridLines="0" tabSelected="1" view="pageBreakPreview" zoomScaleNormal="100" zoomScaleSheetLayoutView="100" workbookViewId="0">
      <pane ySplit="3" topLeftCell="A4" activePane="bottomLeft" state="frozen"/>
      <selection pane="bottomLeft" sqref="A1:H1"/>
    </sheetView>
  </sheetViews>
  <sheetFormatPr defaultRowHeight="12.75" outlineLevelRow="5" x14ac:dyDescent="0.2"/>
  <cols>
    <col min="1" max="1" width="35.140625" style="2" customWidth="1"/>
    <col min="2" max="2" width="7.7109375" style="2" customWidth="1"/>
    <col min="3" max="3" width="15.7109375" style="2" customWidth="1"/>
    <col min="4" max="4" width="14.28515625" style="2" customWidth="1"/>
    <col min="5" max="5" width="12.85546875" style="2" customWidth="1"/>
    <col min="6" max="6" width="13.85546875" style="2" customWidth="1"/>
    <col min="7" max="7" width="15.7109375" style="2" customWidth="1"/>
    <col min="8" max="8" width="20" style="2" customWidth="1"/>
    <col min="9" max="16384" width="9.140625" style="2"/>
  </cols>
  <sheetData>
    <row r="1" spans="1:8" s="1" customFormat="1" ht="72.75" customHeight="1" x14ac:dyDescent="0.25">
      <c r="A1" s="36" t="s">
        <v>44</v>
      </c>
      <c r="B1" s="36"/>
      <c r="C1" s="36"/>
      <c r="D1" s="36"/>
      <c r="E1" s="36"/>
      <c r="F1" s="36"/>
      <c r="G1" s="36"/>
      <c r="H1" s="36"/>
    </row>
    <row r="2" spans="1:8" ht="12" customHeight="1" x14ac:dyDescent="0.2">
      <c r="A2" s="35" t="s">
        <v>0</v>
      </c>
      <c r="B2" s="35"/>
      <c r="C2" s="35"/>
      <c r="D2" s="35"/>
      <c r="E2" s="35"/>
      <c r="F2" s="35"/>
      <c r="G2" s="35"/>
      <c r="H2" s="35"/>
    </row>
    <row r="3" spans="1:8" ht="107.25" customHeight="1" x14ac:dyDescent="0.2">
      <c r="A3" s="15" t="s">
        <v>1</v>
      </c>
      <c r="B3" s="16" t="s">
        <v>186</v>
      </c>
      <c r="C3" s="12" t="s">
        <v>49</v>
      </c>
      <c r="D3" s="12" t="s">
        <v>45</v>
      </c>
      <c r="E3" s="12" t="s">
        <v>50</v>
      </c>
      <c r="F3" s="13" t="s">
        <v>46</v>
      </c>
      <c r="G3" s="14" t="s">
        <v>47</v>
      </c>
      <c r="H3" s="14" t="s">
        <v>48</v>
      </c>
    </row>
    <row r="4" spans="1:8" s="33" customFormat="1" ht="25.5" outlineLevel="1" x14ac:dyDescent="0.2">
      <c r="A4" s="23" t="s">
        <v>51</v>
      </c>
      <c r="B4" s="25" t="s">
        <v>2</v>
      </c>
      <c r="C4" s="26">
        <f>C5+C11+C25+C42+C46</f>
        <v>24201239</v>
      </c>
      <c r="D4" s="26">
        <f>D5+D11+D25+D42+D46</f>
        <v>24402628.82</v>
      </c>
      <c r="E4" s="26">
        <f>E5+E11+E25+E42+E46</f>
        <v>23627001.82</v>
      </c>
      <c r="F4" s="28">
        <f t="shared" ref="F4:F93" si="0">E4/D4</f>
        <v>0.96821543261911569</v>
      </c>
      <c r="G4" s="29">
        <f>E4/C4</f>
        <v>0.9762724057226988</v>
      </c>
      <c r="H4" s="34"/>
    </row>
    <row r="5" spans="1:8" ht="63.75" outlineLevel="2" x14ac:dyDescent="0.2">
      <c r="A5" s="24" t="s">
        <v>146</v>
      </c>
      <c r="B5" s="17" t="s">
        <v>3</v>
      </c>
      <c r="C5" s="18">
        <f>C6</f>
        <v>767489</v>
      </c>
      <c r="D5" s="21">
        <v>744383</v>
      </c>
      <c r="E5" s="21">
        <v>742679.25</v>
      </c>
      <c r="F5" s="19">
        <f t="shared" si="0"/>
        <v>0.99771119168492561</v>
      </c>
      <c r="G5" s="20">
        <f t="shared" ref="G5:G68" si="1">E5/C5</f>
        <v>0.96767412953149812</v>
      </c>
      <c r="H5" s="11"/>
    </row>
    <row r="6" spans="1:8" ht="38.25" hidden="1" outlineLevel="3" x14ac:dyDescent="0.2">
      <c r="A6" s="24" t="s">
        <v>71</v>
      </c>
      <c r="B6" s="17" t="s">
        <v>3</v>
      </c>
      <c r="C6" s="18">
        <f>C7+C9</f>
        <v>767489</v>
      </c>
      <c r="D6" s="21">
        <v>744383</v>
      </c>
      <c r="E6" s="21">
        <v>742679.25</v>
      </c>
      <c r="F6" s="19">
        <f t="shared" si="0"/>
        <v>0.99771119168492561</v>
      </c>
      <c r="G6" s="20">
        <f t="shared" si="1"/>
        <v>0.96767412953149812</v>
      </c>
      <c r="H6" s="11"/>
    </row>
    <row r="7" spans="1:8" ht="76.5" hidden="1" outlineLevel="4" x14ac:dyDescent="0.2">
      <c r="A7" s="24" t="s">
        <v>64</v>
      </c>
      <c r="B7" s="17" t="s">
        <v>3</v>
      </c>
      <c r="C7" s="18">
        <v>723147</v>
      </c>
      <c r="D7" s="21">
        <v>700041</v>
      </c>
      <c r="E7" s="21">
        <v>700040.6</v>
      </c>
      <c r="F7" s="19">
        <f t="shared" si="0"/>
        <v>0.99999942860489599</v>
      </c>
      <c r="G7" s="20">
        <f t="shared" si="1"/>
        <v>0.96804743710476571</v>
      </c>
      <c r="H7" s="11"/>
    </row>
    <row r="8" spans="1:8" ht="38.25" hidden="1" outlineLevel="5" x14ac:dyDescent="0.2">
      <c r="A8" s="24" t="s">
        <v>52</v>
      </c>
      <c r="B8" s="17" t="s">
        <v>3</v>
      </c>
      <c r="C8" s="21">
        <v>723147</v>
      </c>
      <c r="D8" s="21">
        <v>700041</v>
      </c>
      <c r="E8" s="21">
        <v>700040.6</v>
      </c>
      <c r="F8" s="19">
        <f t="shared" si="0"/>
        <v>0.99999942860489599</v>
      </c>
      <c r="G8" s="20">
        <f t="shared" si="1"/>
        <v>0.96804743710476571</v>
      </c>
      <c r="H8" s="11"/>
    </row>
    <row r="9" spans="1:8" ht="38.25" hidden="1" outlineLevel="4" x14ac:dyDescent="0.2">
      <c r="A9" s="24" t="s">
        <v>65</v>
      </c>
      <c r="B9" s="17" t="s">
        <v>3</v>
      </c>
      <c r="C9" s="18">
        <f>C10</f>
        <v>44342</v>
      </c>
      <c r="D9" s="21">
        <v>44342</v>
      </c>
      <c r="E9" s="21">
        <v>42638.65</v>
      </c>
      <c r="F9" s="19">
        <f t="shared" si="0"/>
        <v>0.96158608091651254</v>
      </c>
      <c r="G9" s="20">
        <f t="shared" si="1"/>
        <v>0.96158608091651254</v>
      </c>
      <c r="H9" s="11"/>
    </row>
    <row r="10" spans="1:8" ht="38.25" hidden="1" outlineLevel="5" x14ac:dyDescent="0.2">
      <c r="A10" s="24" t="s">
        <v>53</v>
      </c>
      <c r="B10" s="17" t="s">
        <v>3</v>
      </c>
      <c r="C10" s="21">
        <v>44342</v>
      </c>
      <c r="D10" s="21">
        <v>44342</v>
      </c>
      <c r="E10" s="21">
        <v>42638.65</v>
      </c>
      <c r="F10" s="19">
        <f t="shared" si="0"/>
        <v>0.96158608091651254</v>
      </c>
      <c r="G10" s="20">
        <f t="shared" si="1"/>
        <v>0.96158608091651254</v>
      </c>
      <c r="H10" s="11"/>
    </row>
    <row r="11" spans="1:8" ht="76.5" outlineLevel="2" collapsed="1" x14ac:dyDescent="0.2">
      <c r="A11" s="24" t="s">
        <v>147</v>
      </c>
      <c r="B11" s="17" t="s">
        <v>4</v>
      </c>
      <c r="C11" s="18">
        <f>C12+C15+C22</f>
        <v>13082199</v>
      </c>
      <c r="D11" s="18">
        <f>D12+D15+D22</f>
        <v>13513814.65</v>
      </c>
      <c r="E11" s="18">
        <f>E12+E15+E22</f>
        <v>12851828.43</v>
      </c>
      <c r="F11" s="19">
        <f t="shared" si="0"/>
        <v>0.95101411132644176</v>
      </c>
      <c r="G11" s="20">
        <f t="shared" si="1"/>
        <v>0.98239053159182177</v>
      </c>
      <c r="H11" s="11"/>
    </row>
    <row r="12" spans="1:8" ht="51" hidden="1" outlineLevel="3" x14ac:dyDescent="0.2">
      <c r="A12" s="24" t="s">
        <v>72</v>
      </c>
      <c r="B12" s="17" t="s">
        <v>4</v>
      </c>
      <c r="C12" s="18">
        <f>C13</f>
        <v>1448459</v>
      </c>
      <c r="D12" s="21">
        <v>1443845.65</v>
      </c>
      <c r="E12" s="21">
        <v>1443712.73</v>
      </c>
      <c r="F12" s="19">
        <f t="shared" si="0"/>
        <v>0.99990794029818908</v>
      </c>
      <c r="G12" s="20">
        <f t="shared" si="1"/>
        <v>0.99672322792705903</v>
      </c>
      <c r="H12" s="11"/>
    </row>
    <row r="13" spans="1:8" ht="76.5" hidden="1" outlineLevel="4" x14ac:dyDescent="0.2">
      <c r="A13" s="24" t="s">
        <v>64</v>
      </c>
      <c r="B13" s="17" t="s">
        <v>4</v>
      </c>
      <c r="C13" s="18">
        <f>C14</f>
        <v>1448459</v>
      </c>
      <c r="D13" s="21">
        <v>1443845.65</v>
      </c>
      <c r="E13" s="21">
        <v>1443712.73</v>
      </c>
      <c r="F13" s="19">
        <f t="shared" si="0"/>
        <v>0.99990794029818908</v>
      </c>
      <c r="G13" s="20">
        <f t="shared" si="1"/>
        <v>0.99672322792705903</v>
      </c>
      <c r="H13" s="10"/>
    </row>
    <row r="14" spans="1:8" ht="38.25" hidden="1" outlineLevel="5" x14ac:dyDescent="0.2">
      <c r="A14" s="24" t="s">
        <v>52</v>
      </c>
      <c r="B14" s="17" t="s">
        <v>4</v>
      </c>
      <c r="C14" s="18">
        <v>1448459</v>
      </c>
      <c r="D14" s="21">
        <v>1443845.65</v>
      </c>
      <c r="E14" s="21">
        <v>1443712.73</v>
      </c>
      <c r="F14" s="19">
        <f t="shared" si="0"/>
        <v>0.99990794029818908</v>
      </c>
      <c r="G14" s="20">
        <f t="shared" si="1"/>
        <v>0.99672322792705903</v>
      </c>
      <c r="H14" s="10"/>
    </row>
    <row r="15" spans="1:8" ht="38.25" hidden="1" outlineLevel="3" x14ac:dyDescent="0.2">
      <c r="A15" s="24" t="s">
        <v>71</v>
      </c>
      <c r="B15" s="17" t="s">
        <v>4</v>
      </c>
      <c r="C15" s="18">
        <f>C16+C18+C20</f>
        <v>11633740</v>
      </c>
      <c r="D15" s="21">
        <v>11895732</v>
      </c>
      <c r="E15" s="21">
        <v>11233878.699999999</v>
      </c>
      <c r="F15" s="19">
        <f t="shared" si="0"/>
        <v>0.94436212080097293</v>
      </c>
      <c r="G15" s="20">
        <f t="shared" si="1"/>
        <v>0.96562916998316961</v>
      </c>
      <c r="H15" s="10"/>
    </row>
    <row r="16" spans="1:8" ht="76.5" hidden="1" outlineLevel="4" x14ac:dyDescent="0.2">
      <c r="A16" s="24" t="s">
        <v>64</v>
      </c>
      <c r="B16" s="17" t="s">
        <v>4</v>
      </c>
      <c r="C16" s="18">
        <f>C17</f>
        <v>9188772</v>
      </c>
      <c r="D16" s="21">
        <v>9307993</v>
      </c>
      <c r="E16" s="21">
        <v>9291669.4000000004</v>
      </c>
      <c r="F16" s="19">
        <f t="shared" si="0"/>
        <v>0.99824628144864314</v>
      </c>
      <c r="G16" s="20">
        <f t="shared" si="1"/>
        <v>1.0111981666320593</v>
      </c>
      <c r="H16" s="10"/>
    </row>
    <row r="17" spans="1:8" ht="38.25" hidden="1" outlineLevel="5" x14ac:dyDescent="0.2">
      <c r="A17" s="24" t="s">
        <v>52</v>
      </c>
      <c r="B17" s="17" t="s">
        <v>4</v>
      </c>
      <c r="C17" s="21">
        <v>9188772</v>
      </c>
      <c r="D17" s="21">
        <v>9307993</v>
      </c>
      <c r="E17" s="21">
        <v>9291669.4000000004</v>
      </c>
      <c r="F17" s="19">
        <f t="shared" si="0"/>
        <v>0.99824628144864314</v>
      </c>
      <c r="G17" s="20">
        <f t="shared" si="1"/>
        <v>1.0111981666320593</v>
      </c>
      <c r="H17" s="10"/>
    </row>
    <row r="18" spans="1:8" ht="38.25" hidden="1" outlineLevel="4" x14ac:dyDescent="0.2">
      <c r="A18" s="24" t="s">
        <v>65</v>
      </c>
      <c r="B18" s="17" t="s">
        <v>4</v>
      </c>
      <c r="C18" s="18">
        <f>C19</f>
        <v>2225712</v>
      </c>
      <c r="D18" s="21">
        <v>2397006</v>
      </c>
      <c r="E18" s="21">
        <v>1751476.3</v>
      </c>
      <c r="F18" s="19">
        <f t="shared" si="0"/>
        <v>0.73069333159783501</v>
      </c>
      <c r="G18" s="20">
        <f t="shared" si="1"/>
        <v>0.7869285424169884</v>
      </c>
      <c r="H18" s="10"/>
    </row>
    <row r="19" spans="1:8" ht="38.25" hidden="1" outlineLevel="5" x14ac:dyDescent="0.2">
      <c r="A19" s="24" t="s">
        <v>53</v>
      </c>
      <c r="B19" s="17" t="s">
        <v>4</v>
      </c>
      <c r="C19" s="21">
        <v>2225712</v>
      </c>
      <c r="D19" s="21">
        <v>2397006</v>
      </c>
      <c r="E19" s="21">
        <v>1751476.3</v>
      </c>
      <c r="F19" s="19">
        <f t="shared" si="0"/>
        <v>0.73069333159783501</v>
      </c>
      <c r="G19" s="20">
        <f t="shared" si="1"/>
        <v>0.7869285424169884</v>
      </c>
      <c r="H19" s="10"/>
    </row>
    <row r="20" spans="1:8" hidden="1" outlineLevel="4" x14ac:dyDescent="0.2">
      <c r="A20" s="24" t="s">
        <v>66</v>
      </c>
      <c r="B20" s="17" t="s">
        <v>4</v>
      </c>
      <c r="C20" s="18">
        <f>C21</f>
        <v>219256</v>
      </c>
      <c r="D20" s="21">
        <v>190733</v>
      </c>
      <c r="E20" s="21">
        <v>190733</v>
      </c>
      <c r="F20" s="19">
        <f t="shared" si="0"/>
        <v>1</v>
      </c>
      <c r="G20" s="20">
        <f t="shared" si="1"/>
        <v>0.86991005947385702</v>
      </c>
      <c r="H20" s="10"/>
    </row>
    <row r="21" spans="1:8" hidden="1" outlineLevel="5" x14ac:dyDescent="0.2">
      <c r="A21" s="24" t="s">
        <v>54</v>
      </c>
      <c r="B21" s="17" t="s">
        <v>4</v>
      </c>
      <c r="C21" s="21">
        <v>219256</v>
      </c>
      <c r="D21" s="21">
        <v>190733</v>
      </c>
      <c r="E21" s="21">
        <v>190733</v>
      </c>
      <c r="F21" s="19">
        <f t="shared" si="0"/>
        <v>1</v>
      </c>
      <c r="G21" s="20">
        <f t="shared" si="1"/>
        <v>0.86991005947385702</v>
      </c>
      <c r="H21" s="10"/>
    </row>
    <row r="22" spans="1:8" ht="38.25" hidden="1" outlineLevel="3" x14ac:dyDescent="0.2">
      <c r="A22" s="24" t="s">
        <v>73</v>
      </c>
      <c r="B22" s="17" t="s">
        <v>4</v>
      </c>
      <c r="C22" s="17"/>
      <c r="D22" s="21">
        <v>174237</v>
      </c>
      <c r="E22" s="21">
        <v>174237</v>
      </c>
      <c r="F22" s="19">
        <f t="shared" si="0"/>
        <v>1</v>
      </c>
      <c r="G22" s="20" t="e">
        <f t="shared" si="1"/>
        <v>#DIV/0!</v>
      </c>
      <c r="H22" s="10"/>
    </row>
    <row r="23" spans="1:8" ht="76.5" hidden="1" outlineLevel="4" x14ac:dyDescent="0.2">
      <c r="A23" s="24" t="s">
        <v>64</v>
      </c>
      <c r="B23" s="17" t="s">
        <v>4</v>
      </c>
      <c r="C23" s="17"/>
      <c r="D23" s="21">
        <v>174237</v>
      </c>
      <c r="E23" s="21">
        <v>174237</v>
      </c>
      <c r="F23" s="19">
        <f t="shared" si="0"/>
        <v>1</v>
      </c>
      <c r="G23" s="20" t="e">
        <f t="shared" si="1"/>
        <v>#DIV/0!</v>
      </c>
      <c r="H23" s="10"/>
    </row>
    <row r="24" spans="1:8" ht="38.25" hidden="1" outlineLevel="5" x14ac:dyDescent="0.2">
      <c r="A24" s="24" t="s">
        <v>52</v>
      </c>
      <c r="B24" s="17" t="s">
        <v>4</v>
      </c>
      <c r="C24" s="17"/>
      <c r="D24" s="21">
        <v>174237</v>
      </c>
      <c r="E24" s="21">
        <v>174237</v>
      </c>
      <c r="F24" s="19">
        <f t="shared" si="0"/>
        <v>1</v>
      </c>
      <c r="G24" s="20" t="e">
        <f t="shared" si="1"/>
        <v>#DIV/0!</v>
      </c>
      <c r="H24" s="10"/>
    </row>
    <row r="25" spans="1:8" ht="51" outlineLevel="2" collapsed="1" x14ac:dyDescent="0.2">
      <c r="A25" s="24" t="s">
        <v>148</v>
      </c>
      <c r="B25" s="17" t="s">
        <v>39</v>
      </c>
      <c r="C25" s="18">
        <f>C26+C33+C36+C39</f>
        <v>5060352</v>
      </c>
      <c r="D25" s="18">
        <f>D26+D33+D36+D39</f>
        <v>5183108</v>
      </c>
      <c r="E25" s="18">
        <f>E26+E33+E36+E39</f>
        <v>5175378.9799999995</v>
      </c>
      <c r="F25" s="19">
        <f t="shared" si="0"/>
        <v>0.99850880591336311</v>
      </c>
      <c r="G25" s="20">
        <f t="shared" si="1"/>
        <v>1.0227310234544948</v>
      </c>
      <c r="H25" s="10"/>
    </row>
    <row r="26" spans="1:8" ht="38.25" hidden="1" outlineLevel="3" x14ac:dyDescent="0.2">
      <c r="A26" s="24" t="s">
        <v>71</v>
      </c>
      <c r="B26" s="17" t="s">
        <v>39</v>
      </c>
      <c r="C26" s="18">
        <f>C27+C29+C31</f>
        <v>4146841</v>
      </c>
      <c r="D26" s="21">
        <v>4196841</v>
      </c>
      <c r="E26" s="21">
        <v>4189112.88</v>
      </c>
      <c r="F26" s="19">
        <f t="shared" si="0"/>
        <v>0.99815858642250199</v>
      </c>
      <c r="G26" s="20">
        <f t="shared" si="1"/>
        <v>1.0101937547159392</v>
      </c>
      <c r="H26" s="10"/>
    </row>
    <row r="27" spans="1:8" ht="76.5" hidden="1" outlineLevel="4" x14ac:dyDescent="0.2">
      <c r="A27" s="24" t="s">
        <v>64</v>
      </c>
      <c r="B27" s="17" t="s">
        <v>39</v>
      </c>
      <c r="C27" s="18">
        <f>C28</f>
        <v>3859631</v>
      </c>
      <c r="D27" s="21">
        <v>3962131</v>
      </c>
      <c r="E27" s="21">
        <v>3959274.44</v>
      </c>
      <c r="F27" s="19">
        <f t="shared" si="0"/>
        <v>0.99927903443879063</v>
      </c>
      <c r="G27" s="20">
        <f t="shared" si="1"/>
        <v>1.0258168306763005</v>
      </c>
      <c r="H27" s="10"/>
    </row>
    <row r="28" spans="1:8" ht="38.25" hidden="1" outlineLevel="5" x14ac:dyDescent="0.2">
      <c r="A28" s="24" t="s">
        <v>52</v>
      </c>
      <c r="B28" s="17" t="s">
        <v>39</v>
      </c>
      <c r="C28" s="21">
        <v>3859631</v>
      </c>
      <c r="D28" s="21">
        <v>3962131</v>
      </c>
      <c r="E28" s="21">
        <v>3959274.44</v>
      </c>
      <c r="F28" s="19">
        <f t="shared" si="0"/>
        <v>0.99927903443879063</v>
      </c>
      <c r="G28" s="20">
        <f t="shared" si="1"/>
        <v>1.0258168306763005</v>
      </c>
      <c r="H28" s="10"/>
    </row>
    <row r="29" spans="1:8" ht="38.25" hidden="1" outlineLevel="4" x14ac:dyDescent="0.2">
      <c r="A29" s="24" t="s">
        <v>65</v>
      </c>
      <c r="B29" s="17" t="s">
        <v>39</v>
      </c>
      <c r="C29" s="18">
        <f>C30</f>
        <v>285210</v>
      </c>
      <c r="D29" s="21">
        <v>234710</v>
      </c>
      <c r="E29" s="21">
        <v>229838.44</v>
      </c>
      <c r="F29" s="19">
        <f t="shared" si="0"/>
        <v>0.97924434408418903</v>
      </c>
      <c r="G29" s="20">
        <f t="shared" si="1"/>
        <v>0.80585687738859091</v>
      </c>
      <c r="H29" s="10"/>
    </row>
    <row r="30" spans="1:8" ht="38.25" hidden="1" outlineLevel="5" x14ac:dyDescent="0.2">
      <c r="A30" s="24" t="s">
        <v>53</v>
      </c>
      <c r="B30" s="17" t="s">
        <v>39</v>
      </c>
      <c r="C30" s="21">
        <v>285210</v>
      </c>
      <c r="D30" s="21">
        <v>234710</v>
      </c>
      <c r="E30" s="21">
        <v>229838.44</v>
      </c>
      <c r="F30" s="19">
        <f t="shared" si="0"/>
        <v>0.97924434408418903</v>
      </c>
      <c r="G30" s="20">
        <f t="shared" si="1"/>
        <v>0.80585687738859091</v>
      </c>
      <c r="H30" s="10"/>
    </row>
    <row r="31" spans="1:8" hidden="1" outlineLevel="4" x14ac:dyDescent="0.2">
      <c r="A31" s="24" t="s">
        <v>66</v>
      </c>
      <c r="B31" s="17" t="s">
        <v>39</v>
      </c>
      <c r="C31" s="18">
        <f>C32</f>
        <v>2000</v>
      </c>
      <c r="D31" s="21">
        <v>0</v>
      </c>
      <c r="E31" s="21">
        <v>0</v>
      </c>
      <c r="F31" s="19" t="e">
        <f t="shared" si="0"/>
        <v>#DIV/0!</v>
      </c>
      <c r="G31" s="20">
        <f t="shared" si="1"/>
        <v>0</v>
      </c>
      <c r="H31" s="10"/>
    </row>
    <row r="32" spans="1:8" hidden="1" outlineLevel="5" x14ac:dyDescent="0.2">
      <c r="A32" s="24" t="s">
        <v>54</v>
      </c>
      <c r="B32" s="17" t="s">
        <v>39</v>
      </c>
      <c r="C32" s="21">
        <v>2000</v>
      </c>
      <c r="D32" s="21">
        <v>0</v>
      </c>
      <c r="E32" s="21">
        <v>0</v>
      </c>
      <c r="F32" s="19" t="e">
        <f t="shared" si="0"/>
        <v>#DIV/0!</v>
      </c>
      <c r="G32" s="20">
        <f t="shared" si="1"/>
        <v>0</v>
      </c>
      <c r="H32" s="10"/>
    </row>
    <row r="33" spans="1:8" ht="38.25" hidden="1" outlineLevel="3" x14ac:dyDescent="0.2">
      <c r="A33" s="24" t="s">
        <v>73</v>
      </c>
      <c r="B33" s="17" t="s">
        <v>39</v>
      </c>
      <c r="C33" s="18"/>
      <c r="D33" s="21">
        <v>69006</v>
      </c>
      <c r="E33" s="21">
        <v>69006</v>
      </c>
      <c r="F33" s="19">
        <f t="shared" si="0"/>
        <v>1</v>
      </c>
      <c r="G33" s="20" t="e">
        <f t="shared" si="1"/>
        <v>#DIV/0!</v>
      </c>
      <c r="H33" s="10"/>
    </row>
    <row r="34" spans="1:8" ht="76.5" hidden="1" outlineLevel="4" x14ac:dyDescent="0.2">
      <c r="A34" s="24" t="s">
        <v>64</v>
      </c>
      <c r="B34" s="17" t="s">
        <v>39</v>
      </c>
      <c r="C34" s="18"/>
      <c r="D34" s="21">
        <v>69006</v>
      </c>
      <c r="E34" s="21">
        <v>69006</v>
      </c>
      <c r="F34" s="19">
        <f t="shared" si="0"/>
        <v>1</v>
      </c>
      <c r="G34" s="20" t="e">
        <f t="shared" si="1"/>
        <v>#DIV/0!</v>
      </c>
      <c r="H34" s="10"/>
    </row>
    <row r="35" spans="1:8" ht="38.25" hidden="1" outlineLevel="5" x14ac:dyDescent="0.2">
      <c r="A35" s="24" t="s">
        <v>52</v>
      </c>
      <c r="B35" s="17" t="s">
        <v>39</v>
      </c>
      <c r="C35" s="18"/>
      <c r="D35" s="21">
        <v>69006</v>
      </c>
      <c r="E35" s="21">
        <v>69006</v>
      </c>
      <c r="F35" s="19">
        <f t="shared" si="0"/>
        <v>1</v>
      </c>
      <c r="G35" s="20" t="e">
        <f t="shared" si="1"/>
        <v>#DIV/0!</v>
      </c>
      <c r="H35" s="10"/>
    </row>
    <row r="36" spans="1:8" ht="38.25" hidden="1" outlineLevel="3" x14ac:dyDescent="0.2">
      <c r="A36" s="24" t="s">
        <v>71</v>
      </c>
      <c r="B36" s="17" t="s">
        <v>39</v>
      </c>
      <c r="C36" s="18">
        <f>C37</f>
        <v>13822</v>
      </c>
      <c r="D36" s="21">
        <v>13822</v>
      </c>
      <c r="E36" s="21">
        <v>13822</v>
      </c>
      <c r="F36" s="19">
        <f t="shared" si="0"/>
        <v>1</v>
      </c>
      <c r="G36" s="20">
        <f t="shared" si="1"/>
        <v>1</v>
      </c>
      <c r="H36" s="10"/>
    </row>
    <row r="37" spans="1:8" ht="38.25" hidden="1" outlineLevel="4" x14ac:dyDescent="0.2">
      <c r="A37" s="24" t="s">
        <v>65</v>
      </c>
      <c r="B37" s="17" t="s">
        <v>39</v>
      </c>
      <c r="C37" s="18">
        <f>C38</f>
        <v>13822</v>
      </c>
      <c r="D37" s="21">
        <v>13822</v>
      </c>
      <c r="E37" s="21">
        <v>13822</v>
      </c>
      <c r="F37" s="19">
        <f t="shared" si="0"/>
        <v>1</v>
      </c>
      <c r="G37" s="20">
        <f t="shared" si="1"/>
        <v>1</v>
      </c>
      <c r="H37" s="10"/>
    </row>
    <row r="38" spans="1:8" ht="38.25" hidden="1" outlineLevel="5" x14ac:dyDescent="0.2">
      <c r="A38" s="24" t="s">
        <v>53</v>
      </c>
      <c r="B38" s="17" t="s">
        <v>39</v>
      </c>
      <c r="C38" s="21">
        <v>13822</v>
      </c>
      <c r="D38" s="21">
        <v>13822</v>
      </c>
      <c r="E38" s="21">
        <v>13822</v>
      </c>
      <c r="F38" s="19">
        <f t="shared" si="0"/>
        <v>1</v>
      </c>
      <c r="G38" s="20">
        <f t="shared" si="1"/>
        <v>1</v>
      </c>
      <c r="H38" s="10"/>
    </row>
    <row r="39" spans="1:8" ht="39" hidden="1" customHeight="1" outlineLevel="3" x14ac:dyDescent="0.2">
      <c r="A39" s="24" t="s">
        <v>74</v>
      </c>
      <c r="B39" s="17" t="s">
        <v>39</v>
      </c>
      <c r="C39" s="18">
        <f>C40</f>
        <v>899689</v>
      </c>
      <c r="D39" s="21">
        <v>903439</v>
      </c>
      <c r="E39" s="21">
        <v>903438.1</v>
      </c>
      <c r="F39" s="19">
        <f t="shared" si="0"/>
        <v>0.99999900380656581</v>
      </c>
      <c r="G39" s="20">
        <f t="shared" si="1"/>
        <v>1.0041671066335145</v>
      </c>
      <c r="H39" s="10"/>
    </row>
    <row r="40" spans="1:8" ht="76.5" hidden="1" outlineLevel="4" x14ac:dyDescent="0.2">
      <c r="A40" s="24" t="s">
        <v>64</v>
      </c>
      <c r="B40" s="17" t="s">
        <v>39</v>
      </c>
      <c r="C40" s="18">
        <f>C41</f>
        <v>899689</v>
      </c>
      <c r="D40" s="21">
        <v>903439</v>
      </c>
      <c r="E40" s="21">
        <v>903438.1</v>
      </c>
      <c r="F40" s="19">
        <f t="shared" si="0"/>
        <v>0.99999900380656581</v>
      </c>
      <c r="G40" s="20">
        <f t="shared" si="1"/>
        <v>1.0041671066335145</v>
      </c>
      <c r="H40" s="10"/>
    </row>
    <row r="41" spans="1:8" ht="38.25" hidden="1" outlineLevel="5" x14ac:dyDescent="0.2">
      <c r="A41" s="24" t="s">
        <v>52</v>
      </c>
      <c r="B41" s="17" t="s">
        <v>39</v>
      </c>
      <c r="C41" s="22">
        <v>899689</v>
      </c>
      <c r="D41" s="21">
        <v>903439</v>
      </c>
      <c r="E41" s="21">
        <v>903438.1</v>
      </c>
      <c r="F41" s="19">
        <f t="shared" si="0"/>
        <v>0.99999900380656581</v>
      </c>
      <c r="G41" s="20">
        <f t="shared" si="1"/>
        <v>1.0041671066335145</v>
      </c>
      <c r="H41" s="10"/>
    </row>
    <row r="42" spans="1:8" outlineLevel="2" collapsed="1" x14ac:dyDescent="0.2">
      <c r="A42" s="24" t="s">
        <v>149</v>
      </c>
      <c r="B42" s="17" t="s">
        <v>40</v>
      </c>
      <c r="C42" s="18">
        <f>C43</f>
        <v>410000</v>
      </c>
      <c r="D42" s="21">
        <v>0</v>
      </c>
      <c r="E42" s="21">
        <v>0</v>
      </c>
      <c r="F42" s="19" t="e">
        <f t="shared" si="0"/>
        <v>#DIV/0!</v>
      </c>
      <c r="G42" s="20">
        <f t="shared" si="1"/>
        <v>0</v>
      </c>
      <c r="H42" s="10"/>
    </row>
    <row r="43" spans="1:8" hidden="1" outlineLevel="3" x14ac:dyDescent="0.2">
      <c r="A43" s="24" t="s">
        <v>75</v>
      </c>
      <c r="B43" s="17" t="s">
        <v>40</v>
      </c>
      <c r="C43" s="18">
        <f>C44</f>
        <v>410000</v>
      </c>
      <c r="D43" s="21">
        <v>0</v>
      </c>
      <c r="E43" s="21">
        <v>0</v>
      </c>
      <c r="F43" s="19" t="e">
        <f t="shared" si="0"/>
        <v>#DIV/0!</v>
      </c>
      <c r="G43" s="20">
        <f t="shared" si="1"/>
        <v>0</v>
      </c>
      <c r="H43" s="10"/>
    </row>
    <row r="44" spans="1:8" hidden="1" outlineLevel="4" x14ac:dyDescent="0.2">
      <c r="A44" s="24" t="s">
        <v>66</v>
      </c>
      <c r="B44" s="17" t="s">
        <v>40</v>
      </c>
      <c r="C44" s="18">
        <f>C45</f>
        <v>410000</v>
      </c>
      <c r="D44" s="21">
        <v>0</v>
      </c>
      <c r="E44" s="21">
        <v>0</v>
      </c>
      <c r="F44" s="19" t="e">
        <f t="shared" si="0"/>
        <v>#DIV/0!</v>
      </c>
      <c r="G44" s="20">
        <f t="shared" si="1"/>
        <v>0</v>
      </c>
      <c r="H44" s="10"/>
    </row>
    <row r="45" spans="1:8" hidden="1" outlineLevel="5" x14ac:dyDescent="0.2">
      <c r="A45" s="24" t="s">
        <v>55</v>
      </c>
      <c r="B45" s="17" t="s">
        <v>40</v>
      </c>
      <c r="C45" s="21">
        <v>410000</v>
      </c>
      <c r="D45" s="21">
        <v>0</v>
      </c>
      <c r="E45" s="21">
        <v>0</v>
      </c>
      <c r="F45" s="19" t="e">
        <f t="shared" si="0"/>
        <v>#DIV/0!</v>
      </c>
      <c r="G45" s="20">
        <f t="shared" si="1"/>
        <v>0</v>
      </c>
      <c r="H45" s="10"/>
    </row>
    <row r="46" spans="1:8" outlineLevel="2" collapsed="1" x14ac:dyDescent="0.2">
      <c r="A46" s="24" t="s">
        <v>150</v>
      </c>
      <c r="B46" s="17" t="s">
        <v>5</v>
      </c>
      <c r="C46" s="18">
        <f>C54+C57+C60+C65+C71+C47</f>
        <v>4881199</v>
      </c>
      <c r="D46" s="18">
        <f>D54+D57+D60+D65+D71+D47+D68</f>
        <v>4961323.17</v>
      </c>
      <c r="E46" s="18">
        <f t="shared" ref="E46" si="2">E54+E57+E60+E65+E71+E47</f>
        <v>4857115.16</v>
      </c>
      <c r="F46" s="19">
        <f t="shared" si="0"/>
        <v>0.9789959237829694</v>
      </c>
      <c r="G46" s="20">
        <f t="shared" si="1"/>
        <v>0.99506599915307692</v>
      </c>
      <c r="H46" s="10"/>
    </row>
    <row r="47" spans="1:8" ht="38.25" hidden="1" outlineLevel="3" x14ac:dyDescent="0.2">
      <c r="A47" s="24" t="s">
        <v>71</v>
      </c>
      <c r="B47" s="17" t="s">
        <v>5</v>
      </c>
      <c r="C47" s="18">
        <f>C48+C50+C52</f>
        <v>2390017</v>
      </c>
      <c r="D47" s="21">
        <v>2254822</v>
      </c>
      <c r="E47" s="21">
        <v>2240113.9900000002</v>
      </c>
      <c r="F47" s="19">
        <f t="shared" si="0"/>
        <v>0.99347708599614526</v>
      </c>
      <c r="G47" s="20">
        <f t="shared" si="1"/>
        <v>0.93727952144273463</v>
      </c>
      <c r="H47" s="10"/>
    </row>
    <row r="48" spans="1:8" ht="76.5" hidden="1" outlineLevel="4" x14ac:dyDescent="0.2">
      <c r="A48" s="24" t="s">
        <v>64</v>
      </c>
      <c r="B48" s="17" t="s">
        <v>5</v>
      </c>
      <c r="C48" s="18">
        <f>C49</f>
        <v>2305169</v>
      </c>
      <c r="D48" s="21">
        <v>2177672</v>
      </c>
      <c r="E48" s="21">
        <v>2175966.94</v>
      </c>
      <c r="F48" s="19">
        <f t="shared" si="0"/>
        <v>0.99921702625556097</v>
      </c>
      <c r="G48" s="20">
        <f t="shared" si="1"/>
        <v>0.94395115499123927</v>
      </c>
      <c r="H48" s="10"/>
    </row>
    <row r="49" spans="1:8" ht="38.25" hidden="1" outlineLevel="5" x14ac:dyDescent="0.2">
      <c r="A49" s="24" t="s">
        <v>52</v>
      </c>
      <c r="B49" s="17" t="s">
        <v>5</v>
      </c>
      <c r="C49" s="21">
        <v>2305169</v>
      </c>
      <c r="D49" s="21">
        <v>2177672</v>
      </c>
      <c r="E49" s="21">
        <v>2175966.94</v>
      </c>
      <c r="F49" s="19">
        <f t="shared" si="0"/>
        <v>0.99921702625556097</v>
      </c>
      <c r="G49" s="20">
        <f t="shared" si="1"/>
        <v>0.94395115499123927</v>
      </c>
      <c r="H49" s="10"/>
    </row>
    <row r="50" spans="1:8" ht="38.25" hidden="1" outlineLevel="4" x14ac:dyDescent="0.2">
      <c r="A50" s="24" t="s">
        <v>65</v>
      </c>
      <c r="B50" s="17" t="s">
        <v>5</v>
      </c>
      <c r="C50" s="18">
        <f>C51</f>
        <v>81848</v>
      </c>
      <c r="D50" s="21">
        <v>77150</v>
      </c>
      <c r="E50" s="21">
        <v>64147.05</v>
      </c>
      <c r="F50" s="19">
        <f t="shared" si="0"/>
        <v>0.83145884640311085</v>
      </c>
      <c r="G50" s="20">
        <f t="shared" si="1"/>
        <v>0.78373387254422833</v>
      </c>
      <c r="H50" s="10"/>
    </row>
    <row r="51" spans="1:8" ht="38.25" hidden="1" outlineLevel="5" x14ac:dyDescent="0.2">
      <c r="A51" s="24" t="s">
        <v>53</v>
      </c>
      <c r="B51" s="17" t="s">
        <v>5</v>
      </c>
      <c r="C51" s="21">
        <v>81848</v>
      </c>
      <c r="D51" s="21">
        <v>77150</v>
      </c>
      <c r="E51" s="21">
        <v>64147.05</v>
      </c>
      <c r="F51" s="19">
        <f t="shared" si="0"/>
        <v>0.83145884640311085</v>
      </c>
      <c r="G51" s="20">
        <f t="shared" si="1"/>
        <v>0.78373387254422833</v>
      </c>
      <c r="H51" s="10"/>
    </row>
    <row r="52" spans="1:8" hidden="1" outlineLevel="4" x14ac:dyDescent="0.2">
      <c r="A52" s="24" t="s">
        <v>66</v>
      </c>
      <c r="B52" s="17" t="s">
        <v>5</v>
      </c>
      <c r="C52" s="18">
        <f>C53</f>
        <v>3000</v>
      </c>
      <c r="D52" s="21">
        <v>0</v>
      </c>
      <c r="E52" s="21">
        <v>0</v>
      </c>
      <c r="F52" s="19" t="e">
        <f t="shared" si="0"/>
        <v>#DIV/0!</v>
      </c>
      <c r="G52" s="20">
        <f t="shared" si="1"/>
        <v>0</v>
      </c>
      <c r="H52" s="10"/>
    </row>
    <row r="53" spans="1:8" hidden="1" outlineLevel="5" x14ac:dyDescent="0.2">
      <c r="A53" s="24" t="s">
        <v>54</v>
      </c>
      <c r="B53" s="17" t="s">
        <v>5</v>
      </c>
      <c r="C53" s="21">
        <v>3000</v>
      </c>
      <c r="D53" s="21">
        <v>0</v>
      </c>
      <c r="E53" s="21">
        <v>0</v>
      </c>
      <c r="F53" s="19" t="e">
        <f t="shared" si="0"/>
        <v>#DIV/0!</v>
      </c>
      <c r="G53" s="20">
        <f t="shared" si="1"/>
        <v>0</v>
      </c>
      <c r="H53" s="10"/>
    </row>
    <row r="54" spans="1:8" ht="25.5" hidden="1" outlineLevel="3" x14ac:dyDescent="0.2">
      <c r="A54" s="24" t="s">
        <v>76</v>
      </c>
      <c r="B54" s="17" t="s">
        <v>5</v>
      </c>
      <c r="C54" s="18">
        <f>C55</f>
        <v>0</v>
      </c>
      <c r="D54" s="21">
        <v>65000</v>
      </c>
      <c r="E54" s="21">
        <v>65000</v>
      </c>
      <c r="F54" s="19">
        <f t="shared" si="0"/>
        <v>1</v>
      </c>
      <c r="G54" s="20" t="e">
        <f t="shared" si="1"/>
        <v>#DIV/0!</v>
      </c>
      <c r="H54" s="10"/>
    </row>
    <row r="55" spans="1:8" hidden="1" outlineLevel="4" x14ac:dyDescent="0.2">
      <c r="A55" s="24" t="s">
        <v>66</v>
      </c>
      <c r="B55" s="17" t="s">
        <v>5</v>
      </c>
      <c r="C55" s="18">
        <f>C56</f>
        <v>0</v>
      </c>
      <c r="D55" s="21">
        <v>65000</v>
      </c>
      <c r="E55" s="21">
        <v>65000</v>
      </c>
      <c r="F55" s="19">
        <f t="shared" si="0"/>
        <v>1</v>
      </c>
      <c r="G55" s="20" t="e">
        <f t="shared" si="1"/>
        <v>#DIV/0!</v>
      </c>
      <c r="H55" s="10"/>
    </row>
    <row r="56" spans="1:8" hidden="1" outlineLevel="5" x14ac:dyDescent="0.2">
      <c r="A56" s="24" t="s">
        <v>54</v>
      </c>
      <c r="B56" s="17" t="s">
        <v>5</v>
      </c>
      <c r="C56" s="18">
        <v>0</v>
      </c>
      <c r="D56" s="21">
        <v>65000</v>
      </c>
      <c r="E56" s="21">
        <v>65000</v>
      </c>
      <c r="F56" s="19">
        <f t="shared" si="0"/>
        <v>1</v>
      </c>
      <c r="G56" s="20" t="e">
        <f t="shared" si="1"/>
        <v>#DIV/0!</v>
      </c>
      <c r="H56" s="10"/>
    </row>
    <row r="57" spans="1:8" ht="51" hidden="1" outlineLevel="3" x14ac:dyDescent="0.2">
      <c r="A57" s="24" t="s">
        <v>77</v>
      </c>
      <c r="B57" s="17" t="s">
        <v>5</v>
      </c>
      <c r="C57" s="18">
        <f>C58</f>
        <v>0</v>
      </c>
      <c r="D57" s="21">
        <v>50000</v>
      </c>
      <c r="E57" s="21">
        <v>0</v>
      </c>
      <c r="F57" s="19">
        <f t="shared" si="0"/>
        <v>0</v>
      </c>
      <c r="G57" s="20" t="e">
        <f t="shared" si="1"/>
        <v>#DIV/0!</v>
      </c>
      <c r="H57" s="10"/>
    </row>
    <row r="58" spans="1:8" hidden="1" outlineLevel="4" x14ac:dyDescent="0.2">
      <c r="A58" s="24" t="s">
        <v>66</v>
      </c>
      <c r="B58" s="17" t="s">
        <v>5</v>
      </c>
      <c r="C58" s="18">
        <f>C59</f>
        <v>0</v>
      </c>
      <c r="D58" s="21">
        <v>50000</v>
      </c>
      <c r="E58" s="21">
        <v>0</v>
      </c>
      <c r="F58" s="19">
        <f t="shared" si="0"/>
        <v>0</v>
      </c>
      <c r="G58" s="20" t="e">
        <f t="shared" si="1"/>
        <v>#DIV/0!</v>
      </c>
      <c r="H58" s="10"/>
    </row>
    <row r="59" spans="1:8" hidden="1" outlineLevel="5" x14ac:dyDescent="0.2">
      <c r="A59" s="24" t="s">
        <v>54</v>
      </c>
      <c r="B59" s="17" t="s">
        <v>5</v>
      </c>
      <c r="C59" s="18">
        <v>0</v>
      </c>
      <c r="D59" s="21">
        <v>50000</v>
      </c>
      <c r="E59" s="21">
        <v>0</v>
      </c>
      <c r="F59" s="19">
        <f t="shared" si="0"/>
        <v>0</v>
      </c>
      <c r="G59" s="20" t="e">
        <f t="shared" si="1"/>
        <v>#DIV/0!</v>
      </c>
      <c r="H59" s="10"/>
    </row>
    <row r="60" spans="1:8" ht="114.75" hidden="1" outlineLevel="3" x14ac:dyDescent="0.2">
      <c r="A60" s="24" t="s">
        <v>78</v>
      </c>
      <c r="B60" s="17" t="s">
        <v>5</v>
      </c>
      <c r="C60" s="18">
        <f>C61+C63</f>
        <v>434052</v>
      </c>
      <c r="D60" s="21">
        <v>434052</v>
      </c>
      <c r="E60" s="21">
        <v>434052</v>
      </c>
      <c r="F60" s="19">
        <f t="shared" si="0"/>
        <v>1</v>
      </c>
      <c r="G60" s="20">
        <f t="shared" si="1"/>
        <v>1</v>
      </c>
      <c r="H60" s="11"/>
    </row>
    <row r="61" spans="1:8" ht="76.5" hidden="1" outlineLevel="4" x14ac:dyDescent="0.2">
      <c r="A61" s="24" t="s">
        <v>64</v>
      </c>
      <c r="B61" s="17" t="s">
        <v>5</v>
      </c>
      <c r="C61" s="18">
        <f>C62</f>
        <v>291463</v>
      </c>
      <c r="D61" s="21">
        <v>280570.40000000002</v>
      </c>
      <c r="E61" s="21">
        <v>280570.40000000002</v>
      </c>
      <c r="F61" s="19">
        <f t="shared" si="0"/>
        <v>1</v>
      </c>
      <c r="G61" s="20">
        <f t="shared" si="1"/>
        <v>0.96262784641618326</v>
      </c>
      <c r="H61" s="10"/>
    </row>
    <row r="62" spans="1:8" ht="38.25" hidden="1" outlineLevel="5" x14ac:dyDescent="0.2">
      <c r="A62" s="24" t="s">
        <v>52</v>
      </c>
      <c r="B62" s="17" t="s">
        <v>5</v>
      </c>
      <c r="C62" s="21">
        <v>291463</v>
      </c>
      <c r="D62" s="21">
        <v>280570.40000000002</v>
      </c>
      <c r="E62" s="21">
        <v>280570.40000000002</v>
      </c>
      <c r="F62" s="19">
        <f t="shared" si="0"/>
        <v>1</v>
      </c>
      <c r="G62" s="20">
        <f t="shared" si="1"/>
        <v>0.96262784641618326</v>
      </c>
      <c r="H62" s="10"/>
    </row>
    <row r="63" spans="1:8" ht="38.25" hidden="1" outlineLevel="4" x14ac:dyDescent="0.2">
      <c r="A63" s="24" t="s">
        <v>65</v>
      </c>
      <c r="B63" s="17" t="s">
        <v>5</v>
      </c>
      <c r="C63" s="18">
        <f>C64</f>
        <v>142589</v>
      </c>
      <c r="D63" s="21">
        <v>153481.60000000001</v>
      </c>
      <c r="E63" s="21">
        <v>153481.60000000001</v>
      </c>
      <c r="F63" s="19">
        <f t="shared" si="0"/>
        <v>1</v>
      </c>
      <c r="G63" s="20">
        <f t="shared" si="1"/>
        <v>1.0763915870088157</v>
      </c>
      <c r="H63" s="10"/>
    </row>
    <row r="64" spans="1:8" ht="38.25" hidden="1" outlineLevel="5" x14ac:dyDescent="0.2">
      <c r="A64" s="24" t="s">
        <v>53</v>
      </c>
      <c r="B64" s="17" t="s">
        <v>5</v>
      </c>
      <c r="C64" s="21">
        <v>142589</v>
      </c>
      <c r="D64" s="21">
        <v>153481.60000000001</v>
      </c>
      <c r="E64" s="21">
        <v>153481.60000000001</v>
      </c>
      <c r="F64" s="19">
        <f t="shared" si="0"/>
        <v>1</v>
      </c>
      <c r="G64" s="20">
        <f t="shared" si="1"/>
        <v>1.0763915870088157</v>
      </c>
      <c r="H64" s="10"/>
    </row>
    <row r="65" spans="1:8" ht="38.25" hidden="1" outlineLevel="3" x14ac:dyDescent="0.2">
      <c r="A65" s="24" t="s">
        <v>79</v>
      </c>
      <c r="B65" s="17" t="s">
        <v>5</v>
      </c>
      <c r="C65" s="18">
        <f>C66</f>
        <v>2057130</v>
      </c>
      <c r="D65" s="21">
        <v>2117949.17</v>
      </c>
      <c r="E65" s="21">
        <v>2117949.17</v>
      </c>
      <c r="F65" s="19">
        <f t="shared" si="0"/>
        <v>1</v>
      </c>
      <c r="G65" s="20">
        <f t="shared" si="1"/>
        <v>1.0295650590871748</v>
      </c>
      <c r="H65" s="10"/>
    </row>
    <row r="66" spans="1:8" ht="38.25" hidden="1" outlineLevel="4" x14ac:dyDescent="0.2">
      <c r="A66" s="24" t="s">
        <v>67</v>
      </c>
      <c r="B66" s="17" t="s">
        <v>5</v>
      </c>
      <c r="C66" s="18">
        <f>C67</f>
        <v>2057130</v>
      </c>
      <c r="D66" s="21">
        <v>2117949.17</v>
      </c>
      <c r="E66" s="21">
        <v>2117949.17</v>
      </c>
      <c r="F66" s="19">
        <f t="shared" si="0"/>
        <v>1</v>
      </c>
      <c r="G66" s="20">
        <f t="shared" si="1"/>
        <v>1.0295650590871748</v>
      </c>
      <c r="H66" s="10"/>
    </row>
    <row r="67" spans="1:8" hidden="1" outlineLevel="5" x14ac:dyDescent="0.2">
      <c r="A67" s="24" t="s">
        <v>56</v>
      </c>
      <c r="B67" s="17" t="s">
        <v>5</v>
      </c>
      <c r="C67" s="21">
        <v>2057130</v>
      </c>
      <c r="D67" s="21">
        <v>2117949.17</v>
      </c>
      <c r="E67" s="21">
        <v>2117949.17</v>
      </c>
      <c r="F67" s="19">
        <f t="shared" si="0"/>
        <v>1</v>
      </c>
      <c r="G67" s="20">
        <f t="shared" si="1"/>
        <v>1.0295650590871748</v>
      </c>
      <c r="H67" s="10"/>
    </row>
    <row r="68" spans="1:8" ht="51" hidden="1" outlineLevel="3" x14ac:dyDescent="0.2">
      <c r="A68" s="24" t="s">
        <v>80</v>
      </c>
      <c r="B68" s="17" t="s">
        <v>5</v>
      </c>
      <c r="C68" s="18">
        <f>C69</f>
        <v>0</v>
      </c>
      <c r="D68" s="21">
        <v>39500</v>
      </c>
      <c r="E68" s="21">
        <v>39500</v>
      </c>
      <c r="F68" s="19">
        <f t="shared" si="0"/>
        <v>1</v>
      </c>
      <c r="G68" s="20" t="e">
        <f t="shared" si="1"/>
        <v>#DIV/0!</v>
      </c>
      <c r="H68" s="10"/>
    </row>
    <row r="69" spans="1:8" ht="38.25" hidden="1" outlineLevel="4" x14ac:dyDescent="0.2">
      <c r="A69" s="24" t="s">
        <v>67</v>
      </c>
      <c r="B69" s="17" t="s">
        <v>5</v>
      </c>
      <c r="C69" s="18">
        <f>C70</f>
        <v>0</v>
      </c>
      <c r="D69" s="21">
        <v>39500</v>
      </c>
      <c r="E69" s="21">
        <v>39500</v>
      </c>
      <c r="F69" s="19">
        <f t="shared" si="0"/>
        <v>1</v>
      </c>
      <c r="G69" s="20" t="e">
        <f t="shared" ref="G69:G132" si="3">E69/C69</f>
        <v>#DIV/0!</v>
      </c>
      <c r="H69" s="10"/>
    </row>
    <row r="70" spans="1:8" hidden="1" outlineLevel="5" x14ac:dyDescent="0.2">
      <c r="A70" s="24" t="s">
        <v>56</v>
      </c>
      <c r="B70" s="17" t="s">
        <v>5</v>
      </c>
      <c r="C70" s="18">
        <v>0</v>
      </c>
      <c r="D70" s="21">
        <v>39500</v>
      </c>
      <c r="E70" s="21">
        <v>39500</v>
      </c>
      <c r="F70" s="19">
        <f t="shared" si="0"/>
        <v>1</v>
      </c>
      <c r="G70" s="20" t="e">
        <f t="shared" si="3"/>
        <v>#DIV/0!</v>
      </c>
      <c r="H70" s="10"/>
    </row>
    <row r="71" spans="1:8" ht="25.5" hidden="1" outlineLevel="3" x14ac:dyDescent="0.2">
      <c r="A71" s="24" t="s">
        <v>81</v>
      </c>
      <c r="B71" s="17" t="s">
        <v>5</v>
      </c>
      <c r="C71" s="18">
        <f>C72</f>
        <v>0</v>
      </c>
      <c r="D71" s="21">
        <v>0</v>
      </c>
      <c r="E71" s="21">
        <v>0</v>
      </c>
      <c r="F71" s="19" t="e">
        <f t="shared" si="0"/>
        <v>#DIV/0!</v>
      </c>
      <c r="G71" s="20" t="e">
        <f t="shared" si="3"/>
        <v>#DIV/0!</v>
      </c>
      <c r="H71" s="10"/>
    </row>
    <row r="72" spans="1:8" ht="38.25" hidden="1" outlineLevel="4" x14ac:dyDescent="0.2">
      <c r="A72" s="24" t="s">
        <v>65</v>
      </c>
      <c r="B72" s="17" t="s">
        <v>5</v>
      </c>
      <c r="C72" s="18">
        <f>C73</f>
        <v>0</v>
      </c>
      <c r="D72" s="21">
        <v>0</v>
      </c>
      <c r="E72" s="21">
        <v>0</v>
      </c>
      <c r="F72" s="19" t="e">
        <f t="shared" si="0"/>
        <v>#DIV/0!</v>
      </c>
      <c r="G72" s="20" t="e">
        <f t="shared" si="3"/>
        <v>#DIV/0!</v>
      </c>
      <c r="H72" s="10"/>
    </row>
    <row r="73" spans="1:8" ht="38.25" hidden="1" outlineLevel="5" x14ac:dyDescent="0.2">
      <c r="A73" s="24" t="s">
        <v>53</v>
      </c>
      <c r="B73" s="17" t="s">
        <v>5</v>
      </c>
      <c r="C73" s="18">
        <v>0</v>
      </c>
      <c r="D73" s="21">
        <v>0</v>
      </c>
      <c r="E73" s="21">
        <v>0</v>
      </c>
      <c r="F73" s="19" t="e">
        <f t="shared" si="0"/>
        <v>#DIV/0!</v>
      </c>
      <c r="G73" s="20" t="e">
        <f t="shared" si="3"/>
        <v>#DIV/0!</v>
      </c>
      <c r="H73" s="10"/>
    </row>
    <row r="74" spans="1:8" ht="38.25" hidden="1" outlineLevel="3" x14ac:dyDescent="0.2">
      <c r="A74" s="24" t="s">
        <v>82</v>
      </c>
      <c r="B74" s="17" t="s">
        <v>5</v>
      </c>
      <c r="C74" s="18">
        <f>C75</f>
        <v>0</v>
      </c>
      <c r="D74" s="21">
        <v>0</v>
      </c>
      <c r="E74" s="21">
        <v>0</v>
      </c>
      <c r="F74" s="19" t="e">
        <f t="shared" si="0"/>
        <v>#DIV/0!</v>
      </c>
      <c r="G74" s="20" t="e">
        <f t="shared" si="3"/>
        <v>#DIV/0!</v>
      </c>
      <c r="H74" s="10"/>
    </row>
    <row r="75" spans="1:8" ht="38.25" hidden="1" outlineLevel="4" x14ac:dyDescent="0.2">
      <c r="A75" s="24" t="s">
        <v>65</v>
      </c>
      <c r="B75" s="17" t="s">
        <v>5</v>
      </c>
      <c r="C75" s="18">
        <f>C76</f>
        <v>0</v>
      </c>
      <c r="D75" s="21">
        <v>0</v>
      </c>
      <c r="E75" s="21">
        <v>0</v>
      </c>
      <c r="F75" s="19" t="e">
        <f t="shared" si="0"/>
        <v>#DIV/0!</v>
      </c>
      <c r="G75" s="20" t="e">
        <f t="shared" si="3"/>
        <v>#DIV/0!</v>
      </c>
      <c r="H75" s="10"/>
    </row>
    <row r="76" spans="1:8" ht="38.25" hidden="1" outlineLevel="5" x14ac:dyDescent="0.2">
      <c r="A76" s="24" t="s">
        <v>53</v>
      </c>
      <c r="B76" s="17" t="s">
        <v>5</v>
      </c>
      <c r="C76" s="18">
        <v>0</v>
      </c>
      <c r="D76" s="21">
        <v>0</v>
      </c>
      <c r="E76" s="21">
        <v>0</v>
      </c>
      <c r="F76" s="19" t="e">
        <f t="shared" si="0"/>
        <v>#DIV/0!</v>
      </c>
      <c r="G76" s="20" t="e">
        <f t="shared" si="3"/>
        <v>#DIV/0!</v>
      </c>
      <c r="H76" s="10"/>
    </row>
    <row r="77" spans="1:8" s="33" customFormat="1" outlineLevel="1" collapsed="1" x14ac:dyDescent="0.2">
      <c r="A77" s="23" t="s">
        <v>176</v>
      </c>
      <c r="B77" s="25" t="s">
        <v>6</v>
      </c>
      <c r="C77" s="26">
        <f>C78</f>
        <v>404395</v>
      </c>
      <c r="D77" s="27">
        <v>444424</v>
      </c>
      <c r="E77" s="27">
        <v>444424</v>
      </c>
      <c r="F77" s="28">
        <f t="shared" si="0"/>
        <v>1</v>
      </c>
      <c r="G77" s="29">
        <f t="shared" si="3"/>
        <v>1.0989849033741763</v>
      </c>
      <c r="H77" s="32"/>
    </row>
    <row r="78" spans="1:8" ht="25.5" outlineLevel="2" x14ac:dyDescent="0.2">
      <c r="A78" s="24" t="s">
        <v>151</v>
      </c>
      <c r="B78" s="17" t="s">
        <v>7</v>
      </c>
      <c r="C78" s="18">
        <f>C79</f>
        <v>404395</v>
      </c>
      <c r="D78" s="21">
        <v>444424</v>
      </c>
      <c r="E78" s="21">
        <v>444424</v>
      </c>
      <c r="F78" s="19">
        <f t="shared" si="0"/>
        <v>1</v>
      </c>
      <c r="G78" s="20">
        <f t="shared" si="3"/>
        <v>1.0989849033741763</v>
      </c>
      <c r="H78" s="10"/>
    </row>
    <row r="79" spans="1:8" ht="38.25" hidden="1" outlineLevel="3" x14ac:dyDescent="0.2">
      <c r="A79" s="24" t="s">
        <v>83</v>
      </c>
      <c r="B79" s="17" t="s">
        <v>7</v>
      </c>
      <c r="C79" s="18">
        <f>C80</f>
        <v>404395</v>
      </c>
      <c r="D79" s="21">
        <v>444424</v>
      </c>
      <c r="E79" s="21">
        <v>444424</v>
      </c>
      <c r="F79" s="19">
        <f t="shared" si="0"/>
        <v>1</v>
      </c>
      <c r="G79" s="20">
        <f t="shared" si="3"/>
        <v>1.0989849033741763</v>
      </c>
      <c r="H79" s="10"/>
    </row>
    <row r="80" spans="1:8" ht="76.5" hidden="1" outlineLevel="4" x14ac:dyDescent="0.2">
      <c r="A80" s="24" t="s">
        <v>64</v>
      </c>
      <c r="B80" s="17" t="s">
        <v>7</v>
      </c>
      <c r="C80" s="18">
        <f>C81</f>
        <v>404395</v>
      </c>
      <c r="D80" s="21">
        <v>400828.73</v>
      </c>
      <c r="E80" s="21">
        <v>400828.73</v>
      </c>
      <c r="F80" s="19">
        <f t="shared" si="0"/>
        <v>1</v>
      </c>
      <c r="G80" s="20">
        <f t="shared" si="3"/>
        <v>0.99118122133062969</v>
      </c>
      <c r="H80" s="10"/>
    </row>
    <row r="81" spans="1:8" ht="38.25" hidden="1" outlineLevel="5" x14ac:dyDescent="0.2">
      <c r="A81" s="24" t="s">
        <v>52</v>
      </c>
      <c r="B81" s="17" t="s">
        <v>7</v>
      </c>
      <c r="C81" s="21">
        <v>404395</v>
      </c>
      <c r="D81" s="21">
        <v>400828.73</v>
      </c>
      <c r="E81" s="21">
        <v>400828.73</v>
      </c>
      <c r="F81" s="19">
        <f t="shared" si="0"/>
        <v>1</v>
      </c>
      <c r="G81" s="20">
        <f t="shared" si="3"/>
        <v>0.99118122133062969</v>
      </c>
      <c r="H81" s="10"/>
    </row>
    <row r="82" spans="1:8" ht="38.25" hidden="1" outlineLevel="4" x14ac:dyDescent="0.2">
      <c r="A82" s="24" t="s">
        <v>65</v>
      </c>
      <c r="B82" s="17" t="s">
        <v>7</v>
      </c>
      <c r="C82" s="18">
        <f>C83</f>
        <v>0</v>
      </c>
      <c r="D82" s="21">
        <v>43595.27</v>
      </c>
      <c r="E82" s="21">
        <v>43595.27</v>
      </c>
      <c r="F82" s="19">
        <f t="shared" si="0"/>
        <v>1</v>
      </c>
      <c r="G82" s="20" t="e">
        <f t="shared" si="3"/>
        <v>#DIV/0!</v>
      </c>
      <c r="H82" s="10"/>
    </row>
    <row r="83" spans="1:8" ht="38.25" hidden="1" outlineLevel="5" x14ac:dyDescent="0.2">
      <c r="A83" s="24" t="s">
        <v>53</v>
      </c>
      <c r="B83" s="17" t="s">
        <v>7</v>
      </c>
      <c r="C83" s="18">
        <v>0</v>
      </c>
      <c r="D83" s="21">
        <v>43595.27</v>
      </c>
      <c r="E83" s="21">
        <v>43595.27</v>
      </c>
      <c r="F83" s="19">
        <f t="shared" si="0"/>
        <v>1</v>
      </c>
      <c r="G83" s="20" t="e">
        <f t="shared" si="3"/>
        <v>#DIV/0!</v>
      </c>
      <c r="H83" s="10"/>
    </row>
    <row r="84" spans="1:8" s="33" customFormat="1" ht="38.25" outlineLevel="1" collapsed="1" x14ac:dyDescent="0.2">
      <c r="A84" s="23" t="s">
        <v>177</v>
      </c>
      <c r="B84" s="25" t="s">
        <v>8</v>
      </c>
      <c r="C84" s="26">
        <f>C85</f>
        <v>1995048</v>
      </c>
      <c r="D84" s="27">
        <v>2462017.48</v>
      </c>
      <c r="E84" s="27">
        <v>2453685.41</v>
      </c>
      <c r="F84" s="28">
        <f t="shared" si="0"/>
        <v>0.99661575514077994</v>
      </c>
      <c r="G84" s="29">
        <f t="shared" si="3"/>
        <v>1.2298879074588682</v>
      </c>
      <c r="H84" s="32"/>
    </row>
    <row r="85" spans="1:8" ht="51" outlineLevel="2" x14ac:dyDescent="0.2">
      <c r="A85" s="24" t="s">
        <v>152</v>
      </c>
      <c r="B85" s="17" t="s">
        <v>9</v>
      </c>
      <c r="C85" s="18">
        <f>C86</f>
        <v>1995048</v>
      </c>
      <c r="D85" s="21">
        <v>2462017.48</v>
      </c>
      <c r="E85" s="21">
        <v>2453685.41</v>
      </c>
      <c r="F85" s="19">
        <f t="shared" si="0"/>
        <v>0.99661575514077994</v>
      </c>
      <c r="G85" s="20">
        <f t="shared" si="3"/>
        <v>1.2298879074588682</v>
      </c>
      <c r="H85" s="10"/>
    </row>
    <row r="86" spans="1:8" ht="12.75" hidden="1" customHeight="1" outlineLevel="3" x14ac:dyDescent="0.2">
      <c r="A86" s="24" t="s">
        <v>84</v>
      </c>
      <c r="B86" s="17" t="s">
        <v>9</v>
      </c>
      <c r="C86" s="18">
        <f>C87+C89+C91</f>
        <v>1995048</v>
      </c>
      <c r="D86" s="21">
        <v>2318113.96</v>
      </c>
      <c r="E86" s="21">
        <v>2309781.89</v>
      </c>
      <c r="F86" s="19">
        <f t="shared" si="0"/>
        <v>0.99640566851165513</v>
      </c>
      <c r="G86" s="20">
        <f t="shared" si="3"/>
        <v>1.1577575527004864</v>
      </c>
      <c r="H86" s="10"/>
    </row>
    <row r="87" spans="1:8" ht="76.5" hidden="1" customHeight="1" outlineLevel="4" x14ac:dyDescent="0.2">
      <c r="A87" s="24" t="s">
        <v>64</v>
      </c>
      <c r="B87" s="17" t="s">
        <v>9</v>
      </c>
      <c r="C87" s="18">
        <f>C88</f>
        <v>1824993</v>
      </c>
      <c r="D87" s="21">
        <v>1846532.56</v>
      </c>
      <c r="E87" s="21">
        <v>1844248.9</v>
      </c>
      <c r="F87" s="19">
        <f t="shared" si="0"/>
        <v>0.9987632711984239</v>
      </c>
      <c r="G87" s="20">
        <f t="shared" si="3"/>
        <v>1.0105512185526191</v>
      </c>
      <c r="H87" s="10"/>
    </row>
    <row r="88" spans="1:8" ht="25.5" hidden="1" customHeight="1" outlineLevel="5" x14ac:dyDescent="0.2">
      <c r="A88" s="24" t="s">
        <v>57</v>
      </c>
      <c r="B88" s="17" t="s">
        <v>9</v>
      </c>
      <c r="C88" s="21">
        <v>1824993</v>
      </c>
      <c r="D88" s="21">
        <v>1846532.56</v>
      </c>
      <c r="E88" s="21">
        <v>1844248.9</v>
      </c>
      <c r="F88" s="19">
        <f t="shared" si="0"/>
        <v>0.9987632711984239</v>
      </c>
      <c r="G88" s="20">
        <f t="shared" si="3"/>
        <v>1.0105512185526191</v>
      </c>
      <c r="H88" s="10"/>
    </row>
    <row r="89" spans="1:8" ht="38.25" hidden="1" customHeight="1" outlineLevel="4" x14ac:dyDescent="0.2">
      <c r="A89" s="24" t="s">
        <v>65</v>
      </c>
      <c r="B89" s="17" t="s">
        <v>9</v>
      </c>
      <c r="C89" s="18">
        <f>C90</f>
        <v>167541</v>
      </c>
      <c r="D89" s="21">
        <v>471581.4</v>
      </c>
      <c r="E89" s="21">
        <v>465532.99</v>
      </c>
      <c r="F89" s="19">
        <f t="shared" si="0"/>
        <v>0.98717419728598277</v>
      </c>
      <c r="G89" s="20">
        <f t="shared" si="3"/>
        <v>2.7786212926985034</v>
      </c>
      <c r="H89" s="10"/>
    </row>
    <row r="90" spans="1:8" ht="38.25" hidden="1" customHeight="1" outlineLevel="5" x14ac:dyDescent="0.2">
      <c r="A90" s="24" t="s">
        <v>53</v>
      </c>
      <c r="B90" s="17" t="s">
        <v>9</v>
      </c>
      <c r="C90" s="21">
        <v>167541</v>
      </c>
      <c r="D90" s="21">
        <v>471581.4</v>
      </c>
      <c r="E90" s="21">
        <v>465532.99</v>
      </c>
      <c r="F90" s="19">
        <f t="shared" si="0"/>
        <v>0.98717419728598277</v>
      </c>
      <c r="G90" s="20">
        <f t="shared" si="3"/>
        <v>2.7786212926985034</v>
      </c>
      <c r="H90" s="10"/>
    </row>
    <row r="91" spans="1:8" ht="12.75" hidden="1" customHeight="1" outlineLevel="4" x14ac:dyDescent="0.2">
      <c r="A91" s="24" t="s">
        <v>66</v>
      </c>
      <c r="B91" s="17" t="s">
        <v>9</v>
      </c>
      <c r="C91" s="18">
        <f>C92</f>
        <v>2514</v>
      </c>
      <c r="D91" s="21">
        <v>0</v>
      </c>
      <c r="E91" s="21">
        <v>0</v>
      </c>
      <c r="F91" s="19" t="e">
        <f t="shared" si="0"/>
        <v>#DIV/0!</v>
      </c>
      <c r="G91" s="20">
        <f t="shared" si="3"/>
        <v>0</v>
      </c>
      <c r="H91" s="10"/>
    </row>
    <row r="92" spans="1:8" ht="12.75" hidden="1" customHeight="1" outlineLevel="5" x14ac:dyDescent="0.2">
      <c r="A92" s="24" t="s">
        <v>54</v>
      </c>
      <c r="B92" s="17" t="s">
        <v>9</v>
      </c>
      <c r="C92" s="21">
        <v>2514</v>
      </c>
      <c r="D92" s="21">
        <v>0</v>
      </c>
      <c r="E92" s="21">
        <v>0</v>
      </c>
      <c r="F92" s="19" t="e">
        <f t="shared" si="0"/>
        <v>#DIV/0!</v>
      </c>
      <c r="G92" s="20">
        <f t="shared" si="3"/>
        <v>0</v>
      </c>
      <c r="H92" s="10"/>
    </row>
    <row r="93" spans="1:8" ht="38.25" hidden="1" customHeight="1" outlineLevel="3" x14ac:dyDescent="0.2">
      <c r="A93" s="24" t="s">
        <v>85</v>
      </c>
      <c r="B93" s="17" t="s">
        <v>9</v>
      </c>
      <c r="C93" s="18">
        <f>C94</f>
        <v>0</v>
      </c>
      <c r="D93" s="21">
        <v>143903.51999999999</v>
      </c>
      <c r="E93" s="21">
        <v>143903.51999999999</v>
      </c>
      <c r="F93" s="19">
        <f t="shared" si="0"/>
        <v>1</v>
      </c>
      <c r="G93" s="20" t="e">
        <f t="shared" si="3"/>
        <v>#DIV/0!</v>
      </c>
      <c r="H93" s="10"/>
    </row>
    <row r="94" spans="1:8" ht="38.25" hidden="1" customHeight="1" outlineLevel="4" x14ac:dyDescent="0.2">
      <c r="A94" s="24" t="s">
        <v>65</v>
      </c>
      <c r="B94" s="17" t="s">
        <v>9</v>
      </c>
      <c r="C94" s="18">
        <f>C95</f>
        <v>0</v>
      </c>
      <c r="D94" s="21">
        <v>143903.51999999999</v>
      </c>
      <c r="E94" s="21">
        <v>143903.51999999999</v>
      </c>
      <c r="F94" s="19">
        <f t="shared" ref="F94:F157" si="4">E94/D94</f>
        <v>1</v>
      </c>
      <c r="G94" s="20" t="e">
        <f t="shared" si="3"/>
        <v>#DIV/0!</v>
      </c>
      <c r="H94" s="10"/>
    </row>
    <row r="95" spans="1:8" ht="38.25" hidden="1" customHeight="1" outlineLevel="5" x14ac:dyDescent="0.2">
      <c r="A95" s="24" t="s">
        <v>53</v>
      </c>
      <c r="B95" s="17" t="s">
        <v>9</v>
      </c>
      <c r="C95" s="18">
        <v>0</v>
      </c>
      <c r="D95" s="21">
        <v>143903.51999999999</v>
      </c>
      <c r="E95" s="21">
        <v>143903.51999999999</v>
      </c>
      <c r="F95" s="19">
        <f t="shared" si="4"/>
        <v>1</v>
      </c>
      <c r="G95" s="20" t="e">
        <f t="shared" si="3"/>
        <v>#DIV/0!</v>
      </c>
      <c r="H95" s="10"/>
    </row>
    <row r="96" spans="1:8" s="33" customFormat="1" outlineLevel="1" collapsed="1" x14ac:dyDescent="0.2">
      <c r="A96" s="23" t="s">
        <v>178</v>
      </c>
      <c r="B96" s="25" t="s">
        <v>10</v>
      </c>
      <c r="C96" s="26">
        <f>C97+C101+C105+C114</f>
        <v>14911039.049999999</v>
      </c>
      <c r="D96" s="27">
        <v>18131595.539999999</v>
      </c>
      <c r="E96" s="27">
        <v>17970560.93</v>
      </c>
      <c r="F96" s="28">
        <f t="shared" si="4"/>
        <v>0.99111856374444585</v>
      </c>
      <c r="G96" s="29">
        <f t="shared" si="3"/>
        <v>1.2051850223006424</v>
      </c>
      <c r="H96" s="34"/>
    </row>
    <row r="97" spans="1:8" outlineLevel="2" x14ac:dyDescent="0.2">
      <c r="A97" s="24" t="s">
        <v>153</v>
      </c>
      <c r="B97" s="17" t="s">
        <v>11</v>
      </c>
      <c r="C97" s="18">
        <f>C98</f>
        <v>35545</v>
      </c>
      <c r="D97" s="21">
        <v>35545</v>
      </c>
      <c r="E97" s="21">
        <v>35544.6</v>
      </c>
      <c r="F97" s="19">
        <f t="shared" si="4"/>
        <v>0.99998874665916437</v>
      </c>
      <c r="G97" s="20">
        <f t="shared" si="3"/>
        <v>0.99998874665916437</v>
      </c>
      <c r="H97" s="10"/>
    </row>
    <row r="98" spans="1:8" ht="38.25" hidden="1" outlineLevel="3" x14ac:dyDescent="0.2">
      <c r="A98" s="24" t="s">
        <v>86</v>
      </c>
      <c r="B98" s="17" t="s">
        <v>11</v>
      </c>
      <c r="C98" s="18">
        <f>C99</f>
        <v>35545</v>
      </c>
      <c r="D98" s="21">
        <v>35545</v>
      </c>
      <c r="E98" s="21">
        <v>35544.6</v>
      </c>
      <c r="F98" s="19">
        <f t="shared" si="4"/>
        <v>0.99998874665916437</v>
      </c>
      <c r="G98" s="20">
        <f t="shared" si="3"/>
        <v>0.99998874665916437</v>
      </c>
      <c r="H98" s="10"/>
    </row>
    <row r="99" spans="1:8" ht="38.25" hidden="1" outlineLevel="4" x14ac:dyDescent="0.2">
      <c r="A99" s="24" t="s">
        <v>67</v>
      </c>
      <c r="B99" s="17" t="s">
        <v>11</v>
      </c>
      <c r="C99" s="18">
        <f>C100</f>
        <v>35545</v>
      </c>
      <c r="D99" s="21">
        <v>35545</v>
      </c>
      <c r="E99" s="21">
        <v>35544.6</v>
      </c>
      <c r="F99" s="19">
        <f t="shared" si="4"/>
        <v>0.99998874665916437</v>
      </c>
      <c r="G99" s="20">
        <f t="shared" si="3"/>
        <v>0.99998874665916437</v>
      </c>
      <c r="H99" s="10"/>
    </row>
    <row r="100" spans="1:8" hidden="1" outlineLevel="5" x14ac:dyDescent="0.2">
      <c r="A100" s="24" t="s">
        <v>56</v>
      </c>
      <c r="B100" s="17" t="s">
        <v>11</v>
      </c>
      <c r="C100" s="21">
        <v>35545</v>
      </c>
      <c r="D100" s="21">
        <v>35545</v>
      </c>
      <c r="E100" s="21">
        <v>35544.6</v>
      </c>
      <c r="F100" s="19">
        <f t="shared" si="4"/>
        <v>0.99998874665916437</v>
      </c>
      <c r="G100" s="20">
        <f t="shared" si="3"/>
        <v>0.99998874665916437</v>
      </c>
      <c r="H100" s="10"/>
    </row>
    <row r="101" spans="1:8" outlineLevel="2" collapsed="1" x14ac:dyDescent="0.2">
      <c r="A101" s="24" t="s">
        <v>154</v>
      </c>
      <c r="B101" s="17" t="s">
        <v>12</v>
      </c>
      <c r="C101" s="18">
        <f>C102</f>
        <v>52370.2</v>
      </c>
      <c r="D101" s="21">
        <v>52370.2</v>
      </c>
      <c r="E101" s="21">
        <v>52358.8</v>
      </c>
      <c r="F101" s="19">
        <f t="shared" si="4"/>
        <v>0.99978231895238145</v>
      </c>
      <c r="G101" s="20">
        <f t="shared" si="3"/>
        <v>0.99978231895238145</v>
      </c>
      <c r="H101" s="10"/>
    </row>
    <row r="102" spans="1:8" ht="140.25" hidden="1" outlineLevel="3" x14ac:dyDescent="0.2">
      <c r="A102" s="24" t="s">
        <v>87</v>
      </c>
      <c r="B102" s="17" t="s">
        <v>12</v>
      </c>
      <c r="C102" s="18">
        <f>C103</f>
        <v>52370.2</v>
      </c>
      <c r="D102" s="21">
        <v>52370.2</v>
      </c>
      <c r="E102" s="21">
        <v>52358.8</v>
      </c>
      <c r="F102" s="19">
        <f t="shared" si="4"/>
        <v>0.99978231895238145</v>
      </c>
      <c r="G102" s="20">
        <f t="shared" si="3"/>
        <v>0.99978231895238145</v>
      </c>
      <c r="H102" s="10"/>
    </row>
    <row r="103" spans="1:8" ht="38.25" hidden="1" outlineLevel="4" x14ac:dyDescent="0.2">
      <c r="A103" s="24" t="s">
        <v>65</v>
      </c>
      <c r="B103" s="17" t="s">
        <v>12</v>
      </c>
      <c r="C103" s="18">
        <f>C104</f>
        <v>52370.2</v>
      </c>
      <c r="D103" s="21">
        <v>52370.2</v>
      </c>
      <c r="E103" s="21">
        <v>52358.8</v>
      </c>
      <c r="F103" s="19">
        <f t="shared" si="4"/>
        <v>0.99978231895238145</v>
      </c>
      <c r="G103" s="20">
        <f t="shared" si="3"/>
        <v>0.99978231895238145</v>
      </c>
      <c r="H103" s="10"/>
    </row>
    <row r="104" spans="1:8" ht="38.25" hidden="1" outlineLevel="5" x14ac:dyDescent="0.2">
      <c r="A104" s="24" t="s">
        <v>53</v>
      </c>
      <c r="B104" s="17" t="s">
        <v>12</v>
      </c>
      <c r="C104" s="21">
        <v>52370.2</v>
      </c>
      <c r="D104" s="21">
        <v>52370.2</v>
      </c>
      <c r="E104" s="21">
        <v>52358.8</v>
      </c>
      <c r="F104" s="19">
        <f t="shared" si="4"/>
        <v>0.99978231895238145</v>
      </c>
      <c r="G104" s="20">
        <f t="shared" si="3"/>
        <v>0.99978231895238145</v>
      </c>
      <c r="H104" s="10"/>
    </row>
    <row r="105" spans="1:8" outlineLevel="2" collapsed="1" x14ac:dyDescent="0.2">
      <c r="A105" s="24" t="s">
        <v>155</v>
      </c>
      <c r="B105" s="17" t="s">
        <v>13</v>
      </c>
      <c r="C105" s="18">
        <f>C106+C111</f>
        <v>14406197.85</v>
      </c>
      <c r="D105" s="21">
        <v>14655476.34</v>
      </c>
      <c r="E105" s="21">
        <v>14550453.529999999</v>
      </c>
      <c r="F105" s="19">
        <f t="shared" si="4"/>
        <v>0.99283388628499536</v>
      </c>
      <c r="G105" s="20">
        <f t="shared" si="3"/>
        <v>1.0100134457059398</v>
      </c>
      <c r="H105" s="10"/>
    </row>
    <row r="106" spans="1:8" ht="51" hidden="1" outlineLevel="3" x14ac:dyDescent="0.2">
      <c r="A106" s="24" t="s">
        <v>88</v>
      </c>
      <c r="B106" s="17" t="s">
        <v>13</v>
      </c>
      <c r="C106" s="18">
        <f>C107</f>
        <v>3225000</v>
      </c>
      <c r="D106" s="21">
        <v>3474278.49</v>
      </c>
      <c r="E106" s="21">
        <v>3466022.13</v>
      </c>
      <c r="F106" s="19">
        <f t="shared" si="4"/>
        <v>0.99762357565066684</v>
      </c>
      <c r="G106" s="20">
        <f t="shared" si="3"/>
        <v>1.0747355441860464</v>
      </c>
      <c r="H106" s="10"/>
    </row>
    <row r="107" spans="1:8" ht="38.25" hidden="1" outlineLevel="4" x14ac:dyDescent="0.2">
      <c r="A107" s="24" t="s">
        <v>65</v>
      </c>
      <c r="B107" s="17" t="s">
        <v>13</v>
      </c>
      <c r="C107" s="18">
        <f>C108</f>
        <v>3225000</v>
      </c>
      <c r="D107" s="21">
        <v>3374278.49</v>
      </c>
      <c r="E107" s="21">
        <v>3366022.13</v>
      </c>
      <c r="F107" s="19">
        <f t="shared" si="4"/>
        <v>0.99755314802128248</v>
      </c>
      <c r="G107" s="20">
        <f t="shared" si="3"/>
        <v>1.0437277922480619</v>
      </c>
      <c r="H107" s="10"/>
    </row>
    <row r="108" spans="1:8" ht="38.25" hidden="1" outlineLevel="5" x14ac:dyDescent="0.2">
      <c r="A108" s="24" t="s">
        <v>53</v>
      </c>
      <c r="B108" s="17" t="s">
        <v>13</v>
      </c>
      <c r="C108" s="21">
        <v>3225000</v>
      </c>
      <c r="D108" s="21">
        <v>3374278.49</v>
      </c>
      <c r="E108" s="21">
        <v>3366022.13</v>
      </c>
      <c r="F108" s="19">
        <f t="shared" si="4"/>
        <v>0.99755314802128248</v>
      </c>
      <c r="G108" s="20">
        <f t="shared" si="3"/>
        <v>1.0437277922480619</v>
      </c>
      <c r="H108" s="10"/>
    </row>
    <row r="109" spans="1:8" hidden="1" outlineLevel="4" x14ac:dyDescent="0.2">
      <c r="A109" s="24" t="s">
        <v>66</v>
      </c>
      <c r="B109" s="17" t="s">
        <v>13</v>
      </c>
      <c r="C109" s="18">
        <f>C110</f>
        <v>0</v>
      </c>
      <c r="D109" s="21">
        <v>100000</v>
      </c>
      <c r="E109" s="21">
        <v>100000</v>
      </c>
      <c r="F109" s="19">
        <f t="shared" si="4"/>
        <v>1</v>
      </c>
      <c r="G109" s="20" t="e">
        <f t="shared" si="3"/>
        <v>#DIV/0!</v>
      </c>
      <c r="H109" s="10"/>
    </row>
    <row r="110" spans="1:8" hidden="1" outlineLevel="5" x14ac:dyDescent="0.2">
      <c r="A110" s="24" t="s">
        <v>54</v>
      </c>
      <c r="B110" s="17" t="s">
        <v>13</v>
      </c>
      <c r="C110" s="18">
        <v>0</v>
      </c>
      <c r="D110" s="21">
        <v>100000</v>
      </c>
      <c r="E110" s="21">
        <v>100000</v>
      </c>
      <c r="F110" s="19">
        <f t="shared" si="4"/>
        <v>1</v>
      </c>
      <c r="G110" s="20" t="e">
        <f t="shared" si="3"/>
        <v>#DIV/0!</v>
      </c>
      <c r="H110" s="10"/>
    </row>
    <row r="111" spans="1:8" ht="51" hidden="1" outlineLevel="3" x14ac:dyDescent="0.2">
      <c r="A111" s="24" t="s">
        <v>88</v>
      </c>
      <c r="B111" s="17" t="s">
        <v>13</v>
      </c>
      <c r="C111" s="18">
        <f>C112</f>
        <v>11181197.85</v>
      </c>
      <c r="D111" s="21">
        <v>11181197.85</v>
      </c>
      <c r="E111" s="21">
        <v>11084431.4</v>
      </c>
      <c r="F111" s="19">
        <f t="shared" si="4"/>
        <v>0.99134560971926644</v>
      </c>
      <c r="G111" s="20">
        <f t="shared" si="3"/>
        <v>0.99134560971926644</v>
      </c>
      <c r="H111" s="10"/>
    </row>
    <row r="112" spans="1:8" ht="38.25" hidden="1" outlineLevel="4" x14ac:dyDescent="0.2">
      <c r="A112" s="24" t="s">
        <v>65</v>
      </c>
      <c r="B112" s="17" t="s">
        <v>13</v>
      </c>
      <c r="C112" s="18">
        <f>C113</f>
        <v>11181197.85</v>
      </c>
      <c r="D112" s="21">
        <v>11181197.85</v>
      </c>
      <c r="E112" s="21">
        <v>11084431.4</v>
      </c>
      <c r="F112" s="19">
        <f t="shared" si="4"/>
        <v>0.99134560971926644</v>
      </c>
      <c r="G112" s="20">
        <f t="shared" si="3"/>
        <v>0.99134560971926644</v>
      </c>
      <c r="H112" s="10"/>
    </row>
    <row r="113" spans="1:8" ht="38.25" hidden="1" outlineLevel="5" x14ac:dyDescent="0.2">
      <c r="A113" s="24" t="s">
        <v>53</v>
      </c>
      <c r="B113" s="17" t="s">
        <v>13</v>
      </c>
      <c r="C113" s="21">
        <v>11181197.85</v>
      </c>
      <c r="D113" s="21">
        <v>11181197.85</v>
      </c>
      <c r="E113" s="21">
        <v>11084431.4</v>
      </c>
      <c r="F113" s="19">
        <f t="shared" si="4"/>
        <v>0.99134560971926644</v>
      </c>
      <c r="G113" s="20">
        <f t="shared" si="3"/>
        <v>0.99134560971926644</v>
      </c>
      <c r="H113" s="10"/>
    </row>
    <row r="114" spans="1:8" ht="25.5" outlineLevel="2" collapsed="1" x14ac:dyDescent="0.2">
      <c r="A114" s="24" t="s">
        <v>156</v>
      </c>
      <c r="B114" s="17" t="s">
        <v>14</v>
      </c>
      <c r="C114" s="18">
        <f>C115+C123+C126+C120</f>
        <v>416926</v>
      </c>
      <c r="D114" s="18">
        <f t="shared" ref="D114:E114" si="5">D115+D123+D126+D120</f>
        <v>3388204</v>
      </c>
      <c r="E114" s="18">
        <f t="shared" si="5"/>
        <v>3388204</v>
      </c>
      <c r="F114" s="19">
        <f t="shared" si="4"/>
        <v>1</v>
      </c>
      <c r="G114" s="20">
        <f t="shared" si="3"/>
        <v>8.1266315845018067</v>
      </c>
      <c r="H114" s="10"/>
    </row>
    <row r="115" spans="1:8" ht="51" hidden="1" outlineLevel="3" x14ac:dyDescent="0.2">
      <c r="A115" s="24" t="s">
        <v>89</v>
      </c>
      <c r="B115" s="17" t="s">
        <v>14</v>
      </c>
      <c r="C115" s="18">
        <f>C116+C118</f>
        <v>216926</v>
      </c>
      <c r="D115" s="21">
        <v>216926</v>
      </c>
      <c r="E115" s="21">
        <v>216926</v>
      </c>
      <c r="F115" s="19">
        <f t="shared" si="4"/>
        <v>1</v>
      </c>
      <c r="G115" s="20">
        <f t="shared" si="3"/>
        <v>1</v>
      </c>
      <c r="H115" s="10"/>
    </row>
    <row r="116" spans="1:8" ht="76.5" hidden="1" outlineLevel="4" x14ac:dyDescent="0.2">
      <c r="A116" s="24" t="s">
        <v>64</v>
      </c>
      <c r="B116" s="17" t="s">
        <v>14</v>
      </c>
      <c r="C116" s="18">
        <f>C117</f>
        <v>145703</v>
      </c>
      <c r="D116" s="21">
        <v>144874.17000000001</v>
      </c>
      <c r="E116" s="21">
        <v>144874.17000000001</v>
      </c>
      <c r="F116" s="19">
        <f t="shared" si="4"/>
        <v>1</v>
      </c>
      <c r="G116" s="20">
        <f t="shared" si="3"/>
        <v>0.99431151040129584</v>
      </c>
      <c r="H116" s="10"/>
    </row>
    <row r="117" spans="1:8" ht="38.25" hidden="1" outlineLevel="5" x14ac:dyDescent="0.2">
      <c r="A117" s="24" t="s">
        <v>52</v>
      </c>
      <c r="B117" s="17" t="s">
        <v>14</v>
      </c>
      <c r="C117" s="21">
        <v>145703</v>
      </c>
      <c r="D117" s="21">
        <v>144874.17000000001</v>
      </c>
      <c r="E117" s="21">
        <v>144874.17000000001</v>
      </c>
      <c r="F117" s="19">
        <f t="shared" si="4"/>
        <v>1</v>
      </c>
      <c r="G117" s="20">
        <f t="shared" si="3"/>
        <v>0.99431151040129584</v>
      </c>
      <c r="H117" s="10"/>
    </row>
    <row r="118" spans="1:8" ht="38.25" hidden="1" outlineLevel="4" x14ac:dyDescent="0.2">
      <c r="A118" s="24" t="s">
        <v>65</v>
      </c>
      <c r="B118" s="17" t="s">
        <v>14</v>
      </c>
      <c r="C118" s="18">
        <f>C119</f>
        <v>71223</v>
      </c>
      <c r="D118" s="21">
        <v>72051.83</v>
      </c>
      <c r="E118" s="21">
        <v>72051.83</v>
      </c>
      <c r="F118" s="19">
        <f t="shared" si="4"/>
        <v>1</v>
      </c>
      <c r="G118" s="20">
        <f t="shared" si="3"/>
        <v>1.0116371116072056</v>
      </c>
      <c r="H118" s="10"/>
    </row>
    <row r="119" spans="1:8" ht="38.25" hidden="1" outlineLevel="5" x14ac:dyDescent="0.2">
      <c r="A119" s="24" t="s">
        <v>53</v>
      </c>
      <c r="B119" s="17" t="s">
        <v>14</v>
      </c>
      <c r="C119" s="21">
        <v>71223</v>
      </c>
      <c r="D119" s="21">
        <v>72051.83</v>
      </c>
      <c r="E119" s="21">
        <v>72051.83</v>
      </c>
      <c r="F119" s="19">
        <f t="shared" si="4"/>
        <v>1</v>
      </c>
      <c r="G119" s="20">
        <f t="shared" si="3"/>
        <v>1.0116371116072056</v>
      </c>
      <c r="H119" s="10"/>
    </row>
    <row r="120" spans="1:8" ht="25.5" hidden="1" outlineLevel="3" x14ac:dyDescent="0.2">
      <c r="A120" s="24" t="s">
        <v>90</v>
      </c>
      <c r="B120" s="17" t="s">
        <v>14</v>
      </c>
      <c r="C120" s="18">
        <f>C121</f>
        <v>200000</v>
      </c>
      <c r="D120" s="21">
        <v>56000</v>
      </c>
      <c r="E120" s="21">
        <v>56000</v>
      </c>
      <c r="F120" s="19">
        <f t="shared" si="4"/>
        <v>1</v>
      </c>
      <c r="G120" s="20">
        <f t="shared" si="3"/>
        <v>0.28000000000000003</v>
      </c>
      <c r="H120" s="10"/>
    </row>
    <row r="121" spans="1:8" ht="38.25" hidden="1" outlineLevel="4" x14ac:dyDescent="0.2">
      <c r="A121" s="24" t="s">
        <v>65</v>
      </c>
      <c r="B121" s="17" t="s">
        <v>14</v>
      </c>
      <c r="C121" s="18">
        <f>C122</f>
        <v>200000</v>
      </c>
      <c r="D121" s="21">
        <v>56000</v>
      </c>
      <c r="E121" s="21">
        <v>56000</v>
      </c>
      <c r="F121" s="19">
        <f t="shared" si="4"/>
        <v>1</v>
      </c>
      <c r="G121" s="20">
        <f t="shared" si="3"/>
        <v>0.28000000000000003</v>
      </c>
      <c r="H121" s="10"/>
    </row>
    <row r="122" spans="1:8" ht="38.25" hidden="1" outlineLevel="5" x14ac:dyDescent="0.2">
      <c r="A122" s="24" t="s">
        <v>53</v>
      </c>
      <c r="B122" s="17" t="s">
        <v>14</v>
      </c>
      <c r="C122" s="21">
        <v>200000</v>
      </c>
      <c r="D122" s="21">
        <v>56000</v>
      </c>
      <c r="E122" s="21">
        <v>56000</v>
      </c>
      <c r="F122" s="19">
        <f t="shared" si="4"/>
        <v>1</v>
      </c>
      <c r="G122" s="20">
        <f t="shared" si="3"/>
        <v>0.28000000000000003</v>
      </c>
      <c r="H122" s="10"/>
    </row>
    <row r="123" spans="1:8" ht="25.5" hidden="1" outlineLevel="3" x14ac:dyDescent="0.2">
      <c r="A123" s="24" t="s">
        <v>91</v>
      </c>
      <c r="B123" s="17" t="s">
        <v>14</v>
      </c>
      <c r="C123" s="18">
        <f>C124</f>
        <v>0</v>
      </c>
      <c r="D123" s="21">
        <v>115278</v>
      </c>
      <c r="E123" s="21">
        <v>115278</v>
      </c>
      <c r="F123" s="19">
        <f t="shared" si="4"/>
        <v>1</v>
      </c>
      <c r="G123" s="20" t="e">
        <f t="shared" si="3"/>
        <v>#DIV/0!</v>
      </c>
      <c r="H123" s="10"/>
    </row>
    <row r="124" spans="1:8" ht="38.25" hidden="1" outlineLevel="4" x14ac:dyDescent="0.2">
      <c r="A124" s="24" t="s">
        <v>65</v>
      </c>
      <c r="B124" s="17" t="s">
        <v>14</v>
      </c>
      <c r="C124" s="18">
        <f>C125</f>
        <v>0</v>
      </c>
      <c r="D124" s="21">
        <v>115278</v>
      </c>
      <c r="E124" s="21">
        <v>115278</v>
      </c>
      <c r="F124" s="19">
        <f t="shared" si="4"/>
        <v>1</v>
      </c>
      <c r="G124" s="20" t="e">
        <f t="shared" si="3"/>
        <v>#DIV/0!</v>
      </c>
      <c r="H124" s="10"/>
    </row>
    <row r="125" spans="1:8" ht="38.25" hidden="1" outlineLevel="5" x14ac:dyDescent="0.2">
      <c r="A125" s="24" t="s">
        <v>53</v>
      </c>
      <c r="B125" s="17" t="s">
        <v>14</v>
      </c>
      <c r="C125" s="18">
        <f>0</f>
        <v>0</v>
      </c>
      <c r="D125" s="21">
        <v>115278</v>
      </c>
      <c r="E125" s="21">
        <v>115278</v>
      </c>
      <c r="F125" s="19">
        <f t="shared" si="4"/>
        <v>1</v>
      </c>
      <c r="G125" s="20" t="e">
        <f t="shared" si="3"/>
        <v>#DIV/0!</v>
      </c>
      <c r="H125" s="10"/>
    </row>
    <row r="126" spans="1:8" ht="38.25" hidden="1" outlineLevel="3" x14ac:dyDescent="0.2">
      <c r="A126" s="24" t="s">
        <v>92</v>
      </c>
      <c r="B126" s="17" t="s">
        <v>14</v>
      </c>
      <c r="C126" s="18">
        <f>C127</f>
        <v>0</v>
      </c>
      <c r="D126" s="21">
        <v>3000000</v>
      </c>
      <c r="E126" s="21">
        <v>3000000</v>
      </c>
      <c r="F126" s="19">
        <f t="shared" si="4"/>
        <v>1</v>
      </c>
      <c r="G126" s="20" t="e">
        <f t="shared" si="3"/>
        <v>#DIV/0!</v>
      </c>
      <c r="H126" s="10"/>
    </row>
    <row r="127" spans="1:8" hidden="1" outlineLevel="4" x14ac:dyDescent="0.2">
      <c r="A127" s="24" t="s">
        <v>66</v>
      </c>
      <c r="B127" s="17" t="s">
        <v>14</v>
      </c>
      <c r="C127" s="18">
        <f>C128</f>
        <v>0</v>
      </c>
      <c r="D127" s="21">
        <v>3000000</v>
      </c>
      <c r="E127" s="21">
        <v>3000000</v>
      </c>
      <c r="F127" s="19">
        <f t="shared" si="4"/>
        <v>1</v>
      </c>
      <c r="G127" s="20" t="e">
        <f t="shared" si="3"/>
        <v>#DIV/0!</v>
      </c>
      <c r="H127" s="10"/>
    </row>
    <row r="128" spans="1:8" ht="63.75" hidden="1" outlineLevel="5" x14ac:dyDescent="0.2">
      <c r="A128" s="24" t="s">
        <v>58</v>
      </c>
      <c r="B128" s="17" t="s">
        <v>14</v>
      </c>
      <c r="C128" s="18">
        <v>0</v>
      </c>
      <c r="D128" s="21">
        <v>3000000</v>
      </c>
      <c r="E128" s="21">
        <v>3000000</v>
      </c>
      <c r="F128" s="19">
        <f t="shared" si="4"/>
        <v>1</v>
      </c>
      <c r="G128" s="20" t="e">
        <f t="shared" si="3"/>
        <v>#DIV/0!</v>
      </c>
      <c r="H128" s="10"/>
    </row>
    <row r="129" spans="1:8" s="33" customFormat="1" ht="25.5" outlineLevel="1" collapsed="1" x14ac:dyDescent="0.2">
      <c r="A129" s="23" t="s">
        <v>179</v>
      </c>
      <c r="B129" s="25" t="s">
        <v>15</v>
      </c>
      <c r="C129" s="26">
        <f>C130+C154+C171</f>
        <v>20702748.93</v>
      </c>
      <c r="D129" s="27">
        <v>27471739.66</v>
      </c>
      <c r="E129" s="27">
        <v>23625820.399999999</v>
      </c>
      <c r="F129" s="28">
        <f t="shared" si="4"/>
        <v>0.8600045243731026</v>
      </c>
      <c r="G129" s="29">
        <f t="shared" si="3"/>
        <v>1.1411924319752642</v>
      </c>
      <c r="H129" s="34"/>
    </row>
    <row r="130" spans="1:8" outlineLevel="2" x14ac:dyDescent="0.2">
      <c r="A130" s="24" t="s">
        <v>157</v>
      </c>
      <c r="B130" s="17" t="s">
        <v>16</v>
      </c>
      <c r="C130" s="18">
        <f>C131+C134</f>
        <v>1033025</v>
      </c>
      <c r="D130" s="21">
        <v>3457123.98</v>
      </c>
      <c r="E130" s="21">
        <v>875686.58</v>
      </c>
      <c r="F130" s="19">
        <f t="shared" si="4"/>
        <v>0.25329915417149718</v>
      </c>
      <c r="G130" s="20">
        <f t="shared" si="3"/>
        <v>0.84769156603179974</v>
      </c>
      <c r="H130" s="10"/>
    </row>
    <row r="131" spans="1:8" ht="63.75" hidden="1" outlineLevel="3" x14ac:dyDescent="0.2">
      <c r="A131" s="24" t="s">
        <v>93</v>
      </c>
      <c r="B131" s="17" t="s">
        <v>16</v>
      </c>
      <c r="C131" s="18">
        <f>C132</f>
        <v>919800</v>
      </c>
      <c r="D131" s="21">
        <v>792898.98</v>
      </c>
      <c r="E131" s="21">
        <v>792898.98</v>
      </c>
      <c r="F131" s="19">
        <f t="shared" si="4"/>
        <v>1</v>
      </c>
      <c r="G131" s="20">
        <f t="shared" si="3"/>
        <v>0.86203411611219827</v>
      </c>
      <c r="H131" s="10"/>
    </row>
    <row r="132" spans="1:8" ht="38.25" hidden="1" outlineLevel="4" x14ac:dyDescent="0.2">
      <c r="A132" s="24" t="s">
        <v>65</v>
      </c>
      <c r="B132" s="17" t="s">
        <v>16</v>
      </c>
      <c r="C132" s="18">
        <f>C133</f>
        <v>919800</v>
      </c>
      <c r="D132" s="21">
        <v>792898.98</v>
      </c>
      <c r="E132" s="21">
        <v>792898.98</v>
      </c>
      <c r="F132" s="19">
        <f t="shared" si="4"/>
        <v>1</v>
      </c>
      <c r="G132" s="20">
        <f t="shared" si="3"/>
        <v>0.86203411611219827</v>
      </c>
      <c r="H132" s="10"/>
    </row>
    <row r="133" spans="1:8" ht="38.25" hidden="1" outlineLevel="5" x14ac:dyDescent="0.2">
      <c r="A133" s="24" t="s">
        <v>53</v>
      </c>
      <c r="B133" s="17" t="s">
        <v>16</v>
      </c>
      <c r="C133" s="21">
        <v>919800</v>
      </c>
      <c r="D133" s="21">
        <v>792898.98</v>
      </c>
      <c r="E133" s="21">
        <v>792898.98</v>
      </c>
      <c r="F133" s="19">
        <f t="shared" si="4"/>
        <v>1</v>
      </c>
      <c r="G133" s="20">
        <f t="shared" ref="G133:G196" si="6">E133/C133</f>
        <v>0.86203411611219827</v>
      </c>
      <c r="H133" s="10"/>
    </row>
    <row r="134" spans="1:8" ht="25.5" hidden="1" outlineLevel="3" x14ac:dyDescent="0.2">
      <c r="A134" s="24" t="s">
        <v>94</v>
      </c>
      <c r="B134" s="17" t="s">
        <v>16</v>
      </c>
      <c r="C134" s="18">
        <f>C135+C137</f>
        <v>113225</v>
      </c>
      <c r="D134" s="18">
        <f t="shared" ref="D134:E134" si="7">D135+D137</f>
        <v>1961225</v>
      </c>
      <c r="E134" s="18">
        <f t="shared" si="7"/>
        <v>312787.59999999998</v>
      </c>
      <c r="F134" s="19">
        <f t="shared" si="4"/>
        <v>0.15948583155935703</v>
      </c>
      <c r="G134" s="20">
        <f t="shared" si="6"/>
        <v>2.762531243100022</v>
      </c>
      <c r="H134" s="10"/>
    </row>
    <row r="135" spans="1:8" ht="38.25" hidden="1" outlineLevel="4" x14ac:dyDescent="0.2">
      <c r="A135" s="24" t="s">
        <v>65</v>
      </c>
      <c r="B135" s="17" t="s">
        <v>16</v>
      </c>
      <c r="C135" s="18">
        <f>C136</f>
        <v>113225</v>
      </c>
      <c r="D135" s="21">
        <v>1731225</v>
      </c>
      <c r="E135" s="21">
        <v>82787.600000000006</v>
      </c>
      <c r="F135" s="19">
        <f t="shared" si="4"/>
        <v>4.7820242891594103E-2</v>
      </c>
      <c r="G135" s="20">
        <f t="shared" si="6"/>
        <v>0.73117774343122111</v>
      </c>
      <c r="H135" s="10"/>
    </row>
    <row r="136" spans="1:8" ht="38.25" hidden="1" outlineLevel="5" x14ac:dyDescent="0.2">
      <c r="A136" s="24" t="s">
        <v>53</v>
      </c>
      <c r="B136" s="17" t="s">
        <v>16</v>
      </c>
      <c r="C136" s="21">
        <v>113225</v>
      </c>
      <c r="D136" s="21">
        <v>1731225</v>
      </c>
      <c r="E136" s="21">
        <v>82787.600000000006</v>
      </c>
      <c r="F136" s="19">
        <f t="shared" si="4"/>
        <v>4.7820242891594103E-2</v>
      </c>
      <c r="G136" s="20">
        <f t="shared" si="6"/>
        <v>0.73117774343122111</v>
      </c>
      <c r="H136" s="10"/>
    </row>
    <row r="137" spans="1:8" ht="38.25" hidden="1" outlineLevel="4" x14ac:dyDescent="0.2">
      <c r="A137" s="24" t="s">
        <v>68</v>
      </c>
      <c r="B137" s="17" t="s">
        <v>16</v>
      </c>
      <c r="C137" s="18"/>
      <c r="D137" s="21">
        <v>230000</v>
      </c>
      <c r="E137" s="21">
        <v>230000</v>
      </c>
      <c r="F137" s="19">
        <f t="shared" si="4"/>
        <v>1</v>
      </c>
      <c r="G137" s="20" t="e">
        <f t="shared" si="6"/>
        <v>#DIV/0!</v>
      </c>
      <c r="H137" s="10"/>
    </row>
    <row r="138" spans="1:8" hidden="1" outlineLevel="5" x14ac:dyDescent="0.2">
      <c r="A138" s="24" t="s">
        <v>59</v>
      </c>
      <c r="B138" s="17" t="s">
        <v>16</v>
      </c>
      <c r="C138" s="18"/>
      <c r="D138" s="21">
        <v>230000</v>
      </c>
      <c r="E138" s="21">
        <v>230000</v>
      </c>
      <c r="F138" s="19">
        <f t="shared" si="4"/>
        <v>1</v>
      </c>
      <c r="G138" s="20" t="e">
        <f t="shared" si="6"/>
        <v>#DIV/0!</v>
      </c>
      <c r="H138" s="10"/>
    </row>
    <row r="139" spans="1:8" ht="76.5" hidden="1" outlineLevel="3" x14ac:dyDescent="0.2">
      <c r="A139" s="24" t="s">
        <v>95</v>
      </c>
      <c r="B139" s="17" t="s">
        <v>16</v>
      </c>
      <c r="C139" s="18"/>
      <c r="D139" s="21">
        <v>703000</v>
      </c>
      <c r="E139" s="21">
        <v>0</v>
      </c>
      <c r="F139" s="19">
        <f t="shared" si="4"/>
        <v>0</v>
      </c>
      <c r="G139" s="20" t="e">
        <f t="shared" si="6"/>
        <v>#DIV/0!</v>
      </c>
      <c r="H139" s="10"/>
    </row>
    <row r="140" spans="1:8" ht="38.25" hidden="1" outlineLevel="4" x14ac:dyDescent="0.2">
      <c r="A140" s="24" t="s">
        <v>65</v>
      </c>
      <c r="B140" s="17" t="s">
        <v>16</v>
      </c>
      <c r="C140" s="18"/>
      <c r="D140" s="21">
        <v>703000</v>
      </c>
      <c r="E140" s="21">
        <v>0</v>
      </c>
      <c r="F140" s="19">
        <f t="shared" si="4"/>
        <v>0</v>
      </c>
      <c r="G140" s="20" t="e">
        <f t="shared" si="6"/>
        <v>#DIV/0!</v>
      </c>
      <c r="H140" s="10"/>
    </row>
    <row r="141" spans="1:8" ht="38.25" hidden="1" outlineLevel="5" x14ac:dyDescent="0.2">
      <c r="A141" s="24" t="s">
        <v>53</v>
      </c>
      <c r="B141" s="17" t="s">
        <v>16</v>
      </c>
      <c r="C141" s="18"/>
      <c r="D141" s="21">
        <v>703000</v>
      </c>
      <c r="E141" s="21">
        <v>0</v>
      </c>
      <c r="F141" s="19">
        <f t="shared" si="4"/>
        <v>0</v>
      </c>
      <c r="G141" s="20" t="e">
        <f t="shared" si="6"/>
        <v>#DIV/0!</v>
      </c>
      <c r="H141" s="10"/>
    </row>
    <row r="142" spans="1:8" ht="25.5" hidden="1" outlineLevel="3" x14ac:dyDescent="0.2">
      <c r="A142" s="24" t="s">
        <v>96</v>
      </c>
      <c r="B142" s="17" t="s">
        <v>16</v>
      </c>
      <c r="C142" s="21"/>
      <c r="D142" s="21">
        <v>0</v>
      </c>
      <c r="E142" s="21">
        <v>0</v>
      </c>
      <c r="F142" s="19" t="e">
        <f t="shared" si="4"/>
        <v>#DIV/0!</v>
      </c>
      <c r="G142" s="20" t="e">
        <f t="shared" si="6"/>
        <v>#DIV/0!</v>
      </c>
      <c r="H142" s="10"/>
    </row>
    <row r="143" spans="1:8" ht="38.25" hidden="1" outlineLevel="4" x14ac:dyDescent="0.2">
      <c r="A143" s="24" t="s">
        <v>68</v>
      </c>
      <c r="B143" s="17" t="s">
        <v>16</v>
      </c>
      <c r="C143" s="18"/>
      <c r="D143" s="21">
        <v>0</v>
      </c>
      <c r="E143" s="21">
        <v>0</v>
      </c>
      <c r="F143" s="19" t="e">
        <f t="shared" si="4"/>
        <v>#DIV/0!</v>
      </c>
      <c r="G143" s="20" t="e">
        <f t="shared" si="6"/>
        <v>#DIV/0!</v>
      </c>
      <c r="H143" s="10"/>
    </row>
    <row r="144" spans="1:8" hidden="1" outlineLevel="5" x14ac:dyDescent="0.2">
      <c r="A144" s="24" t="s">
        <v>59</v>
      </c>
      <c r="B144" s="17" t="s">
        <v>16</v>
      </c>
      <c r="C144" s="18"/>
      <c r="D144" s="21">
        <v>0</v>
      </c>
      <c r="E144" s="21">
        <v>0</v>
      </c>
      <c r="F144" s="19" t="e">
        <f t="shared" si="4"/>
        <v>#DIV/0!</v>
      </c>
      <c r="G144" s="20" t="e">
        <f t="shared" si="6"/>
        <v>#DIV/0!</v>
      </c>
      <c r="H144" s="10"/>
    </row>
    <row r="145" spans="1:8" ht="25.5" hidden="1" outlineLevel="3" x14ac:dyDescent="0.2">
      <c r="A145" s="24" t="s">
        <v>96</v>
      </c>
      <c r="B145" s="17" t="s">
        <v>16</v>
      </c>
      <c r="C145" s="18"/>
      <c r="D145" s="21">
        <v>0</v>
      </c>
      <c r="E145" s="21">
        <v>0</v>
      </c>
      <c r="F145" s="19" t="e">
        <f t="shared" si="4"/>
        <v>#DIV/0!</v>
      </c>
      <c r="G145" s="20" t="e">
        <f t="shared" si="6"/>
        <v>#DIV/0!</v>
      </c>
      <c r="H145" s="10"/>
    </row>
    <row r="146" spans="1:8" ht="38.25" hidden="1" outlineLevel="4" x14ac:dyDescent="0.2">
      <c r="A146" s="24" t="s">
        <v>68</v>
      </c>
      <c r="B146" s="17" t="s">
        <v>16</v>
      </c>
      <c r="C146" s="18"/>
      <c r="D146" s="21">
        <v>0</v>
      </c>
      <c r="E146" s="21">
        <v>0</v>
      </c>
      <c r="F146" s="19" t="e">
        <f t="shared" si="4"/>
        <v>#DIV/0!</v>
      </c>
      <c r="G146" s="20" t="e">
        <f t="shared" si="6"/>
        <v>#DIV/0!</v>
      </c>
      <c r="H146" s="10"/>
    </row>
    <row r="147" spans="1:8" hidden="1" outlineLevel="5" x14ac:dyDescent="0.2">
      <c r="A147" s="24" t="s">
        <v>59</v>
      </c>
      <c r="B147" s="17" t="s">
        <v>16</v>
      </c>
      <c r="C147" s="18"/>
      <c r="D147" s="21">
        <v>0</v>
      </c>
      <c r="E147" s="21">
        <v>0</v>
      </c>
      <c r="F147" s="19" t="e">
        <f t="shared" si="4"/>
        <v>#DIV/0!</v>
      </c>
      <c r="G147" s="20" t="e">
        <f t="shared" si="6"/>
        <v>#DIV/0!</v>
      </c>
      <c r="H147" s="10"/>
    </row>
    <row r="148" spans="1:8" ht="76.5" hidden="1" outlineLevel="3" x14ac:dyDescent="0.2">
      <c r="A148" s="24" t="s">
        <v>97</v>
      </c>
      <c r="B148" s="17" t="s">
        <v>16</v>
      </c>
      <c r="C148" s="18"/>
      <c r="D148" s="21">
        <v>0</v>
      </c>
      <c r="E148" s="21">
        <v>0</v>
      </c>
      <c r="F148" s="19" t="e">
        <f t="shared" si="4"/>
        <v>#DIV/0!</v>
      </c>
      <c r="G148" s="20" t="e">
        <f t="shared" si="6"/>
        <v>#DIV/0!</v>
      </c>
      <c r="H148" s="10"/>
    </row>
    <row r="149" spans="1:8" ht="38.25" hidden="1" outlineLevel="4" x14ac:dyDescent="0.2">
      <c r="A149" s="24" t="s">
        <v>68</v>
      </c>
      <c r="B149" s="17" t="s">
        <v>16</v>
      </c>
      <c r="C149" s="18"/>
      <c r="D149" s="21">
        <v>0</v>
      </c>
      <c r="E149" s="21">
        <v>0</v>
      </c>
      <c r="F149" s="19" t="e">
        <f t="shared" si="4"/>
        <v>#DIV/0!</v>
      </c>
      <c r="G149" s="20" t="e">
        <f t="shared" si="6"/>
        <v>#DIV/0!</v>
      </c>
      <c r="H149" s="10"/>
    </row>
    <row r="150" spans="1:8" hidden="1" outlineLevel="5" x14ac:dyDescent="0.2">
      <c r="A150" s="24" t="s">
        <v>59</v>
      </c>
      <c r="B150" s="17" t="s">
        <v>16</v>
      </c>
      <c r="C150" s="18"/>
      <c r="D150" s="21">
        <v>0</v>
      </c>
      <c r="E150" s="21">
        <v>0</v>
      </c>
      <c r="F150" s="19" t="e">
        <f t="shared" si="4"/>
        <v>#DIV/0!</v>
      </c>
      <c r="G150" s="20" t="e">
        <f t="shared" si="6"/>
        <v>#DIV/0!</v>
      </c>
      <c r="H150" s="10"/>
    </row>
    <row r="151" spans="1:8" ht="51" hidden="1" outlineLevel="3" x14ac:dyDescent="0.2">
      <c r="A151" s="24" t="s">
        <v>98</v>
      </c>
      <c r="B151" s="17" t="s">
        <v>16</v>
      </c>
      <c r="C151" s="21"/>
      <c r="D151" s="21">
        <v>0</v>
      </c>
      <c r="E151" s="21">
        <v>0</v>
      </c>
      <c r="F151" s="19" t="e">
        <f t="shared" si="4"/>
        <v>#DIV/0!</v>
      </c>
      <c r="G151" s="20" t="e">
        <f t="shared" si="6"/>
        <v>#DIV/0!</v>
      </c>
      <c r="H151" s="10"/>
    </row>
    <row r="152" spans="1:8" ht="38.25" hidden="1" outlineLevel="4" x14ac:dyDescent="0.2">
      <c r="A152" s="24" t="s">
        <v>68</v>
      </c>
      <c r="B152" s="17" t="s">
        <v>16</v>
      </c>
      <c r="C152" s="21"/>
      <c r="D152" s="21">
        <v>0</v>
      </c>
      <c r="E152" s="21">
        <v>0</v>
      </c>
      <c r="F152" s="19" t="e">
        <f t="shared" si="4"/>
        <v>#DIV/0!</v>
      </c>
      <c r="G152" s="20" t="e">
        <f t="shared" si="6"/>
        <v>#DIV/0!</v>
      </c>
      <c r="H152" s="10"/>
    </row>
    <row r="153" spans="1:8" hidden="1" outlineLevel="5" x14ac:dyDescent="0.2">
      <c r="A153" s="24" t="s">
        <v>59</v>
      </c>
      <c r="B153" s="17" t="s">
        <v>16</v>
      </c>
      <c r="C153" s="21"/>
      <c r="D153" s="21">
        <v>0</v>
      </c>
      <c r="E153" s="21">
        <v>0</v>
      </c>
      <c r="F153" s="19" t="e">
        <f t="shared" si="4"/>
        <v>#DIV/0!</v>
      </c>
      <c r="G153" s="20" t="e">
        <f t="shared" si="6"/>
        <v>#DIV/0!</v>
      </c>
      <c r="H153" s="10"/>
    </row>
    <row r="154" spans="1:8" outlineLevel="2" collapsed="1" x14ac:dyDescent="0.2">
      <c r="A154" s="24" t="s">
        <v>158</v>
      </c>
      <c r="B154" s="17" t="s">
        <v>17</v>
      </c>
      <c r="C154" s="18">
        <f>C155+C158+C165+C168</f>
        <v>4906055.46</v>
      </c>
      <c r="D154" s="21">
        <v>3140649.56</v>
      </c>
      <c r="E154" s="21">
        <v>2830729.56</v>
      </c>
      <c r="F154" s="19">
        <f t="shared" si="4"/>
        <v>0.90131977666428975</v>
      </c>
      <c r="G154" s="20">
        <f t="shared" si="6"/>
        <v>0.57698686512606201</v>
      </c>
      <c r="H154" s="10"/>
    </row>
    <row r="155" spans="1:8" ht="25.5" hidden="1" outlineLevel="3" x14ac:dyDescent="0.2">
      <c r="A155" s="24" t="s">
        <v>99</v>
      </c>
      <c r="B155" s="17" t="s">
        <v>17</v>
      </c>
      <c r="C155" s="18">
        <f>C156</f>
        <v>1000000</v>
      </c>
      <c r="D155" s="21">
        <v>1513310</v>
      </c>
      <c r="E155" s="21">
        <v>1513310</v>
      </c>
      <c r="F155" s="19">
        <f t="shared" si="4"/>
        <v>1</v>
      </c>
      <c r="G155" s="20">
        <f t="shared" si="6"/>
        <v>1.5133099999999999</v>
      </c>
      <c r="H155" s="10"/>
    </row>
    <row r="156" spans="1:8" hidden="1" outlineLevel="4" x14ac:dyDescent="0.2">
      <c r="A156" s="24" t="s">
        <v>66</v>
      </c>
      <c r="B156" s="17" t="s">
        <v>17</v>
      </c>
      <c r="C156" s="18">
        <f>C157</f>
        <v>1000000</v>
      </c>
      <c r="D156" s="21">
        <v>1513310</v>
      </c>
      <c r="E156" s="21">
        <v>1513310</v>
      </c>
      <c r="F156" s="19">
        <f t="shared" si="4"/>
        <v>1</v>
      </c>
      <c r="G156" s="20">
        <f t="shared" si="6"/>
        <v>1.5133099999999999</v>
      </c>
      <c r="H156" s="10"/>
    </row>
    <row r="157" spans="1:8" ht="63.75" hidden="1" outlineLevel="5" x14ac:dyDescent="0.2">
      <c r="A157" s="24" t="s">
        <v>58</v>
      </c>
      <c r="B157" s="17" t="s">
        <v>17</v>
      </c>
      <c r="C157" s="21">
        <v>1000000</v>
      </c>
      <c r="D157" s="21">
        <v>1513310</v>
      </c>
      <c r="E157" s="21">
        <v>1513310</v>
      </c>
      <c r="F157" s="19">
        <f t="shared" si="4"/>
        <v>1</v>
      </c>
      <c r="G157" s="20">
        <f t="shared" si="6"/>
        <v>1.5133099999999999</v>
      </c>
      <c r="H157" s="10"/>
    </row>
    <row r="158" spans="1:8" ht="38.25" hidden="1" outlineLevel="3" x14ac:dyDescent="0.2">
      <c r="A158" s="24" t="s">
        <v>100</v>
      </c>
      <c r="B158" s="17" t="s">
        <v>17</v>
      </c>
      <c r="C158" s="18">
        <f>C159+C163+C161</f>
        <v>0</v>
      </c>
      <c r="D158" s="18">
        <f t="shared" ref="D158:E158" si="8">D159+D163+D161</f>
        <v>584100</v>
      </c>
      <c r="E158" s="18">
        <f t="shared" si="8"/>
        <v>473050</v>
      </c>
      <c r="F158" s="19">
        <f t="shared" ref="F158:F221" si="9">E158/D158</f>
        <v>0.80987844547166576</v>
      </c>
      <c r="G158" s="20" t="e">
        <f t="shared" si="6"/>
        <v>#DIV/0!</v>
      </c>
      <c r="H158" s="10"/>
    </row>
    <row r="159" spans="1:8" ht="38.25" hidden="1" outlineLevel="4" x14ac:dyDescent="0.2">
      <c r="A159" s="24" t="s">
        <v>65</v>
      </c>
      <c r="B159" s="17" t="s">
        <v>17</v>
      </c>
      <c r="C159" s="18">
        <f>C160</f>
        <v>0</v>
      </c>
      <c r="D159" s="21">
        <v>100070</v>
      </c>
      <c r="E159" s="21">
        <v>100020</v>
      </c>
      <c r="F159" s="19">
        <f t="shared" si="9"/>
        <v>0.99950034975517132</v>
      </c>
      <c r="G159" s="20" t="e">
        <f t="shared" si="6"/>
        <v>#DIV/0!</v>
      </c>
      <c r="H159" s="10"/>
    </row>
    <row r="160" spans="1:8" ht="38.25" hidden="1" outlineLevel="5" x14ac:dyDescent="0.2">
      <c r="A160" s="24" t="s">
        <v>53</v>
      </c>
      <c r="B160" s="17" t="s">
        <v>17</v>
      </c>
      <c r="C160" s="18">
        <v>0</v>
      </c>
      <c r="D160" s="21">
        <v>100070</v>
      </c>
      <c r="E160" s="21">
        <v>100020</v>
      </c>
      <c r="F160" s="19">
        <f t="shared" si="9"/>
        <v>0.99950034975517132</v>
      </c>
      <c r="G160" s="20" t="e">
        <f t="shared" si="6"/>
        <v>#DIV/0!</v>
      </c>
      <c r="H160" s="10"/>
    </row>
    <row r="161" spans="1:8" ht="38.25" hidden="1" outlineLevel="4" x14ac:dyDescent="0.2">
      <c r="A161" s="24" t="s">
        <v>65</v>
      </c>
      <c r="B161" s="17" t="s">
        <v>17</v>
      </c>
      <c r="C161" s="18"/>
      <c r="D161" s="21">
        <v>305000</v>
      </c>
      <c r="E161" s="21">
        <v>194000</v>
      </c>
      <c r="F161" s="19">
        <f t="shared" si="9"/>
        <v>0.63606557377049178</v>
      </c>
      <c r="G161" s="20" t="e">
        <f t="shared" si="6"/>
        <v>#DIV/0!</v>
      </c>
      <c r="H161" s="10"/>
    </row>
    <row r="162" spans="1:8" ht="38.25" hidden="1" outlineLevel="5" x14ac:dyDescent="0.2">
      <c r="A162" s="24" t="s">
        <v>53</v>
      </c>
      <c r="B162" s="17" t="s">
        <v>17</v>
      </c>
      <c r="C162" s="18"/>
      <c r="D162" s="21">
        <v>305000</v>
      </c>
      <c r="E162" s="21">
        <v>194000</v>
      </c>
      <c r="F162" s="19">
        <f t="shared" si="9"/>
        <v>0.63606557377049178</v>
      </c>
      <c r="G162" s="20" t="e">
        <f t="shared" si="6"/>
        <v>#DIV/0!</v>
      </c>
      <c r="H162" s="10"/>
    </row>
    <row r="163" spans="1:8" ht="38.25" hidden="1" outlineLevel="4" x14ac:dyDescent="0.2">
      <c r="A163" s="24" t="s">
        <v>68</v>
      </c>
      <c r="B163" s="17" t="s">
        <v>17</v>
      </c>
      <c r="C163" s="18">
        <f>C164</f>
        <v>0</v>
      </c>
      <c r="D163" s="21">
        <v>179030</v>
      </c>
      <c r="E163" s="21">
        <v>179030</v>
      </c>
      <c r="F163" s="19">
        <f t="shared" si="9"/>
        <v>1</v>
      </c>
      <c r="G163" s="20" t="e">
        <f t="shared" si="6"/>
        <v>#DIV/0!</v>
      </c>
      <c r="H163" s="10"/>
    </row>
    <row r="164" spans="1:8" hidden="1" outlineLevel="5" x14ac:dyDescent="0.2">
      <c r="A164" s="24" t="s">
        <v>59</v>
      </c>
      <c r="B164" s="17" t="s">
        <v>17</v>
      </c>
      <c r="C164" s="18">
        <v>0</v>
      </c>
      <c r="D164" s="21">
        <v>179030</v>
      </c>
      <c r="E164" s="21">
        <v>179030</v>
      </c>
      <c r="F164" s="19">
        <f t="shared" si="9"/>
        <v>1</v>
      </c>
      <c r="G164" s="20" t="e">
        <f t="shared" si="6"/>
        <v>#DIV/0!</v>
      </c>
      <c r="H164" s="10"/>
    </row>
    <row r="165" spans="1:8" ht="38.25" hidden="1" outlineLevel="3" x14ac:dyDescent="0.2">
      <c r="A165" s="24" t="s">
        <v>101</v>
      </c>
      <c r="B165" s="17" t="s">
        <v>17</v>
      </c>
      <c r="C165" s="21">
        <v>3368421.05</v>
      </c>
      <c r="D165" s="21">
        <v>0</v>
      </c>
      <c r="E165" s="21">
        <v>0</v>
      </c>
      <c r="F165" s="19" t="e">
        <f t="shared" si="9"/>
        <v>#DIV/0!</v>
      </c>
      <c r="G165" s="20">
        <f t="shared" si="6"/>
        <v>0</v>
      </c>
      <c r="H165" s="10"/>
    </row>
    <row r="166" spans="1:8" ht="38.25" hidden="1" outlineLevel="4" x14ac:dyDescent="0.2">
      <c r="A166" s="24" t="s">
        <v>68</v>
      </c>
      <c r="B166" s="17" t="s">
        <v>17</v>
      </c>
      <c r="C166" s="21">
        <v>3368421.05</v>
      </c>
      <c r="D166" s="21">
        <v>0</v>
      </c>
      <c r="E166" s="21">
        <v>0</v>
      </c>
      <c r="F166" s="19" t="e">
        <f t="shared" si="9"/>
        <v>#DIV/0!</v>
      </c>
      <c r="G166" s="20">
        <f t="shared" si="6"/>
        <v>0</v>
      </c>
      <c r="H166" s="10"/>
    </row>
    <row r="167" spans="1:8" hidden="1" outlineLevel="5" x14ac:dyDescent="0.2">
      <c r="A167" s="24" t="s">
        <v>59</v>
      </c>
      <c r="B167" s="17" t="s">
        <v>17</v>
      </c>
      <c r="C167" s="21">
        <v>3368421.05</v>
      </c>
      <c r="D167" s="21">
        <v>0</v>
      </c>
      <c r="E167" s="21">
        <v>0</v>
      </c>
      <c r="F167" s="19" t="e">
        <f t="shared" si="9"/>
        <v>#DIV/0!</v>
      </c>
      <c r="G167" s="20">
        <f t="shared" si="6"/>
        <v>0</v>
      </c>
      <c r="H167" s="10"/>
    </row>
    <row r="168" spans="1:8" hidden="1" outlineLevel="3" x14ac:dyDescent="0.2">
      <c r="A168" s="24" t="s">
        <v>102</v>
      </c>
      <c r="B168" s="17" t="s">
        <v>17</v>
      </c>
      <c r="C168" s="18">
        <f>C169</f>
        <v>537634.41</v>
      </c>
      <c r="D168" s="21">
        <v>1043239.56</v>
      </c>
      <c r="E168" s="21">
        <v>1038369.56</v>
      </c>
      <c r="F168" s="19">
        <f t="shared" si="9"/>
        <v>0.99533184880373982</v>
      </c>
      <c r="G168" s="20">
        <f t="shared" si="6"/>
        <v>1.9313673765784447</v>
      </c>
      <c r="H168" s="10"/>
    </row>
    <row r="169" spans="1:8" ht="38.25" hidden="1" outlineLevel="4" x14ac:dyDescent="0.2">
      <c r="A169" s="24" t="s">
        <v>65</v>
      </c>
      <c r="B169" s="17" t="s">
        <v>17</v>
      </c>
      <c r="C169" s="18">
        <f>C170</f>
        <v>537634.41</v>
      </c>
      <c r="D169" s="21">
        <v>1043239.56</v>
      </c>
      <c r="E169" s="21">
        <v>1038369.56</v>
      </c>
      <c r="F169" s="19">
        <f t="shared" si="9"/>
        <v>0.99533184880373982</v>
      </c>
      <c r="G169" s="20">
        <f t="shared" si="6"/>
        <v>1.9313673765784447</v>
      </c>
      <c r="H169" s="10"/>
    </row>
    <row r="170" spans="1:8" ht="38.25" hidden="1" outlineLevel="5" x14ac:dyDescent="0.2">
      <c r="A170" s="24" t="s">
        <v>53</v>
      </c>
      <c r="B170" s="17" t="s">
        <v>17</v>
      </c>
      <c r="C170" s="21">
        <v>537634.41</v>
      </c>
      <c r="D170" s="21">
        <v>1043239.56</v>
      </c>
      <c r="E170" s="21">
        <v>1038369.56</v>
      </c>
      <c r="F170" s="19">
        <f t="shared" si="9"/>
        <v>0.99533184880373982</v>
      </c>
      <c r="G170" s="20">
        <f t="shared" si="6"/>
        <v>1.9313673765784447</v>
      </c>
      <c r="H170" s="10"/>
    </row>
    <row r="171" spans="1:8" outlineLevel="2" collapsed="1" x14ac:dyDescent="0.2">
      <c r="A171" s="24" t="s">
        <v>159</v>
      </c>
      <c r="B171" s="17" t="s">
        <v>18</v>
      </c>
      <c r="C171" s="18">
        <f>C172+C175+C178+C181+C184</f>
        <v>14763668.470000001</v>
      </c>
      <c r="D171" s="21">
        <v>20873966.120000001</v>
      </c>
      <c r="E171" s="21">
        <v>19919404.260000002</v>
      </c>
      <c r="F171" s="19">
        <f t="shared" si="9"/>
        <v>0.9542702208812438</v>
      </c>
      <c r="G171" s="20">
        <f t="shared" si="6"/>
        <v>1.3492177977632411</v>
      </c>
      <c r="H171" s="10"/>
    </row>
    <row r="172" spans="1:8" ht="25.5" hidden="1" outlineLevel="3" x14ac:dyDescent="0.2">
      <c r="A172" s="24" t="s">
        <v>103</v>
      </c>
      <c r="B172" s="17" t="s">
        <v>18</v>
      </c>
      <c r="C172" s="18">
        <f>C173</f>
        <v>11183668.470000001</v>
      </c>
      <c r="D172" s="21">
        <v>11460415.32</v>
      </c>
      <c r="E172" s="21">
        <v>11460415.32</v>
      </c>
      <c r="F172" s="19">
        <f t="shared" si="9"/>
        <v>1</v>
      </c>
      <c r="G172" s="20">
        <f t="shared" si="6"/>
        <v>1.0247456235619259</v>
      </c>
      <c r="H172" s="10"/>
    </row>
    <row r="173" spans="1:8" ht="38.25" hidden="1" outlineLevel="4" x14ac:dyDescent="0.2">
      <c r="A173" s="24" t="s">
        <v>65</v>
      </c>
      <c r="B173" s="17" t="s">
        <v>18</v>
      </c>
      <c r="C173" s="18">
        <f>C174</f>
        <v>11183668.470000001</v>
      </c>
      <c r="D173" s="21">
        <v>11460415.32</v>
      </c>
      <c r="E173" s="21">
        <v>11460415.32</v>
      </c>
      <c r="F173" s="19">
        <f t="shared" si="9"/>
        <v>1</v>
      </c>
      <c r="G173" s="20">
        <f t="shared" si="6"/>
        <v>1.0247456235619259</v>
      </c>
      <c r="H173" s="10"/>
    </row>
    <row r="174" spans="1:8" ht="38.25" hidden="1" outlineLevel="5" x14ac:dyDescent="0.2">
      <c r="A174" s="24" t="s">
        <v>53</v>
      </c>
      <c r="B174" s="17" t="s">
        <v>18</v>
      </c>
      <c r="C174" s="21">
        <v>11183668.470000001</v>
      </c>
      <c r="D174" s="21">
        <v>11460415.32</v>
      </c>
      <c r="E174" s="21">
        <v>11460415.32</v>
      </c>
      <c r="F174" s="19">
        <f t="shared" si="9"/>
        <v>1</v>
      </c>
      <c r="G174" s="20">
        <f t="shared" si="6"/>
        <v>1.0247456235619259</v>
      </c>
      <c r="H174" s="10"/>
    </row>
    <row r="175" spans="1:8" ht="25.5" hidden="1" outlineLevel="3" x14ac:dyDescent="0.2">
      <c r="A175" s="24" t="s">
        <v>104</v>
      </c>
      <c r="B175" s="17" t="s">
        <v>18</v>
      </c>
      <c r="C175" s="18">
        <f>C176</f>
        <v>2980000</v>
      </c>
      <c r="D175" s="21">
        <v>3176550.8</v>
      </c>
      <c r="E175" s="21">
        <v>2963599.55</v>
      </c>
      <c r="F175" s="19">
        <f t="shared" si="9"/>
        <v>0.93296148451332805</v>
      </c>
      <c r="G175" s="20">
        <f t="shared" si="6"/>
        <v>0.99449649328859058</v>
      </c>
      <c r="H175" s="10"/>
    </row>
    <row r="176" spans="1:8" ht="38.25" hidden="1" outlineLevel="4" x14ac:dyDescent="0.2">
      <c r="A176" s="24" t="s">
        <v>65</v>
      </c>
      <c r="B176" s="17" t="s">
        <v>18</v>
      </c>
      <c r="C176" s="18">
        <f>C177</f>
        <v>2980000</v>
      </c>
      <c r="D176" s="21">
        <v>3176550.8</v>
      </c>
      <c r="E176" s="21">
        <v>2963599.55</v>
      </c>
      <c r="F176" s="19">
        <f t="shared" si="9"/>
        <v>0.93296148451332805</v>
      </c>
      <c r="G176" s="20">
        <f t="shared" si="6"/>
        <v>0.99449649328859058</v>
      </c>
      <c r="H176" s="10"/>
    </row>
    <row r="177" spans="1:8" ht="38.25" hidden="1" outlineLevel="5" x14ac:dyDescent="0.2">
      <c r="A177" s="24" t="s">
        <v>53</v>
      </c>
      <c r="B177" s="17" t="s">
        <v>18</v>
      </c>
      <c r="C177" s="21">
        <v>2980000</v>
      </c>
      <c r="D177" s="21">
        <v>3176550.8</v>
      </c>
      <c r="E177" s="21">
        <v>2963599.55</v>
      </c>
      <c r="F177" s="19">
        <f t="shared" si="9"/>
        <v>0.93296148451332805</v>
      </c>
      <c r="G177" s="20">
        <f t="shared" si="6"/>
        <v>0.99449649328859058</v>
      </c>
      <c r="H177" s="10"/>
    </row>
    <row r="178" spans="1:8" ht="25.5" hidden="1" outlineLevel="3" x14ac:dyDescent="0.2">
      <c r="A178" s="24" t="s">
        <v>105</v>
      </c>
      <c r="B178" s="17" t="s">
        <v>18</v>
      </c>
      <c r="C178" s="18">
        <f>C179</f>
        <v>300000</v>
      </c>
      <c r="D178" s="21">
        <v>300000</v>
      </c>
      <c r="E178" s="21">
        <v>300000</v>
      </c>
      <c r="F178" s="19">
        <f t="shared" si="9"/>
        <v>1</v>
      </c>
      <c r="G178" s="20">
        <f t="shared" si="6"/>
        <v>1</v>
      </c>
      <c r="H178" s="10"/>
    </row>
    <row r="179" spans="1:8" hidden="1" outlineLevel="4" x14ac:dyDescent="0.2">
      <c r="A179" s="24" t="s">
        <v>66</v>
      </c>
      <c r="B179" s="17" t="s">
        <v>18</v>
      </c>
      <c r="C179" s="18">
        <f>C180</f>
        <v>300000</v>
      </c>
      <c r="D179" s="21">
        <v>300000</v>
      </c>
      <c r="E179" s="21">
        <v>300000</v>
      </c>
      <c r="F179" s="19">
        <f t="shared" si="9"/>
        <v>1</v>
      </c>
      <c r="G179" s="20">
        <f t="shared" si="6"/>
        <v>1</v>
      </c>
      <c r="H179" s="10"/>
    </row>
    <row r="180" spans="1:8" ht="63.75" hidden="1" outlineLevel="5" x14ac:dyDescent="0.2">
      <c r="A180" s="24" t="s">
        <v>58</v>
      </c>
      <c r="B180" s="17" t="s">
        <v>18</v>
      </c>
      <c r="C180" s="21">
        <v>300000</v>
      </c>
      <c r="D180" s="21">
        <v>300000</v>
      </c>
      <c r="E180" s="21">
        <v>300000</v>
      </c>
      <c r="F180" s="19">
        <f t="shared" si="9"/>
        <v>1</v>
      </c>
      <c r="G180" s="20">
        <f t="shared" si="6"/>
        <v>1</v>
      </c>
      <c r="H180" s="10"/>
    </row>
    <row r="181" spans="1:8" ht="76.5" hidden="1" outlineLevel="3" x14ac:dyDescent="0.2">
      <c r="A181" s="24" t="s">
        <v>106</v>
      </c>
      <c r="B181" s="17" t="s">
        <v>18</v>
      </c>
      <c r="C181" s="18">
        <f>C182</f>
        <v>0</v>
      </c>
      <c r="D181" s="21">
        <v>5000000</v>
      </c>
      <c r="E181" s="21">
        <v>4279666.6900000004</v>
      </c>
      <c r="F181" s="19">
        <f t="shared" si="9"/>
        <v>0.85593333800000004</v>
      </c>
      <c r="G181" s="20" t="e">
        <f t="shared" si="6"/>
        <v>#DIV/0!</v>
      </c>
      <c r="H181" s="10"/>
    </row>
    <row r="182" spans="1:8" ht="38.25" hidden="1" outlineLevel="4" x14ac:dyDescent="0.2">
      <c r="A182" s="24" t="s">
        <v>65</v>
      </c>
      <c r="B182" s="17" t="s">
        <v>18</v>
      </c>
      <c r="C182" s="18">
        <f>C183</f>
        <v>0</v>
      </c>
      <c r="D182" s="21">
        <v>5000000</v>
      </c>
      <c r="E182" s="21">
        <v>4279666.6900000004</v>
      </c>
      <c r="F182" s="19">
        <f t="shared" si="9"/>
        <v>0.85593333800000004</v>
      </c>
      <c r="G182" s="20" t="e">
        <f t="shared" si="6"/>
        <v>#DIV/0!</v>
      </c>
      <c r="H182" s="10"/>
    </row>
    <row r="183" spans="1:8" ht="38.25" hidden="1" outlineLevel="5" x14ac:dyDescent="0.2">
      <c r="A183" s="24" t="s">
        <v>53</v>
      </c>
      <c r="B183" s="17" t="s">
        <v>18</v>
      </c>
      <c r="C183" s="18">
        <v>0</v>
      </c>
      <c r="D183" s="21">
        <v>5000000</v>
      </c>
      <c r="E183" s="21">
        <v>4279666.6900000004</v>
      </c>
      <c r="F183" s="19">
        <f t="shared" si="9"/>
        <v>0.85593333800000004</v>
      </c>
      <c r="G183" s="20" t="e">
        <f t="shared" si="6"/>
        <v>#DIV/0!</v>
      </c>
      <c r="H183" s="10"/>
    </row>
    <row r="184" spans="1:8" hidden="1" outlineLevel="3" x14ac:dyDescent="0.2">
      <c r="A184" s="24" t="s">
        <v>107</v>
      </c>
      <c r="B184" s="17" t="s">
        <v>18</v>
      </c>
      <c r="C184" s="18">
        <f>C185</f>
        <v>300000</v>
      </c>
      <c r="D184" s="21">
        <v>937000</v>
      </c>
      <c r="E184" s="21">
        <v>915722.7</v>
      </c>
      <c r="F184" s="19">
        <f t="shared" si="9"/>
        <v>0.97729210245464238</v>
      </c>
      <c r="G184" s="20">
        <f t="shared" si="6"/>
        <v>3.0524089999999999</v>
      </c>
      <c r="H184" s="10"/>
    </row>
    <row r="185" spans="1:8" ht="38.25" hidden="1" outlineLevel="4" x14ac:dyDescent="0.2">
      <c r="A185" s="24" t="s">
        <v>65</v>
      </c>
      <c r="B185" s="17" t="s">
        <v>18</v>
      </c>
      <c r="C185" s="18">
        <f>C186</f>
        <v>300000</v>
      </c>
      <c r="D185" s="21">
        <v>937000</v>
      </c>
      <c r="E185" s="21">
        <v>915722.7</v>
      </c>
      <c r="F185" s="19">
        <f t="shared" si="9"/>
        <v>0.97729210245464238</v>
      </c>
      <c r="G185" s="20">
        <f t="shared" si="6"/>
        <v>3.0524089999999999</v>
      </c>
      <c r="H185" s="10"/>
    </row>
    <row r="186" spans="1:8" ht="38.25" hidden="1" outlineLevel="5" x14ac:dyDescent="0.2">
      <c r="A186" s="24" t="s">
        <v>53</v>
      </c>
      <c r="B186" s="17" t="s">
        <v>18</v>
      </c>
      <c r="C186" s="21">
        <v>300000</v>
      </c>
      <c r="D186" s="21">
        <v>937000</v>
      </c>
      <c r="E186" s="21">
        <v>915722.7</v>
      </c>
      <c r="F186" s="19">
        <f t="shared" si="9"/>
        <v>0.97729210245464238</v>
      </c>
      <c r="G186" s="20">
        <f t="shared" si="6"/>
        <v>3.0524089999999999</v>
      </c>
      <c r="H186" s="10"/>
    </row>
    <row r="187" spans="1:8" ht="25.5" hidden="1" outlineLevel="2" collapsed="1" x14ac:dyDescent="0.2">
      <c r="A187" s="24" t="s">
        <v>160</v>
      </c>
      <c r="B187" s="17" t="s">
        <v>19</v>
      </c>
      <c r="C187" s="17"/>
      <c r="D187" s="21">
        <v>0</v>
      </c>
      <c r="E187" s="21">
        <v>0</v>
      </c>
      <c r="F187" s="19" t="e">
        <f t="shared" si="9"/>
        <v>#DIV/0!</v>
      </c>
      <c r="G187" s="20" t="e">
        <f t="shared" si="6"/>
        <v>#DIV/0!</v>
      </c>
      <c r="H187" s="10"/>
    </row>
    <row r="188" spans="1:8" ht="38.25" hidden="1" outlineLevel="3" x14ac:dyDescent="0.2">
      <c r="A188" s="24" t="s">
        <v>108</v>
      </c>
      <c r="B188" s="17" t="s">
        <v>19</v>
      </c>
      <c r="C188" s="17"/>
      <c r="D188" s="21">
        <v>0</v>
      </c>
      <c r="E188" s="21">
        <v>0</v>
      </c>
      <c r="F188" s="19" t="e">
        <f t="shared" si="9"/>
        <v>#DIV/0!</v>
      </c>
      <c r="G188" s="20" t="e">
        <f t="shared" si="6"/>
        <v>#DIV/0!</v>
      </c>
      <c r="H188" s="10"/>
    </row>
    <row r="189" spans="1:8" ht="38.25" hidden="1" outlineLevel="4" x14ac:dyDescent="0.2">
      <c r="A189" s="24" t="s">
        <v>68</v>
      </c>
      <c r="B189" s="17" t="s">
        <v>19</v>
      </c>
      <c r="C189" s="17"/>
      <c r="D189" s="21">
        <v>0</v>
      </c>
      <c r="E189" s="21">
        <v>0</v>
      </c>
      <c r="F189" s="19" t="e">
        <f t="shared" si="9"/>
        <v>#DIV/0!</v>
      </c>
      <c r="G189" s="20" t="e">
        <f t="shared" si="6"/>
        <v>#DIV/0!</v>
      </c>
      <c r="H189" s="10"/>
    </row>
    <row r="190" spans="1:8" hidden="1" outlineLevel="5" x14ac:dyDescent="0.2">
      <c r="A190" s="24" t="s">
        <v>59</v>
      </c>
      <c r="B190" s="17" t="s">
        <v>19</v>
      </c>
      <c r="C190" s="17"/>
      <c r="D190" s="21">
        <v>0</v>
      </c>
      <c r="E190" s="21">
        <v>0</v>
      </c>
      <c r="F190" s="19" t="e">
        <f t="shared" si="9"/>
        <v>#DIV/0!</v>
      </c>
      <c r="G190" s="20" t="e">
        <f t="shared" si="6"/>
        <v>#DIV/0!</v>
      </c>
      <c r="H190" s="10"/>
    </row>
    <row r="191" spans="1:8" outlineLevel="1" collapsed="1" x14ac:dyDescent="0.2">
      <c r="A191" s="23" t="s">
        <v>180</v>
      </c>
      <c r="B191" s="17" t="s">
        <v>20</v>
      </c>
      <c r="C191" s="18">
        <f>C192+C208+C251+C273+C277+C281</f>
        <v>154034999.69</v>
      </c>
      <c r="D191" s="21">
        <v>157048409.22</v>
      </c>
      <c r="E191" s="21">
        <v>155161444.11000001</v>
      </c>
      <c r="F191" s="19">
        <f t="shared" si="9"/>
        <v>0.98798481869780264</v>
      </c>
      <c r="G191" s="20">
        <f t="shared" si="6"/>
        <v>1.0073129121450775</v>
      </c>
      <c r="H191" s="11"/>
    </row>
    <row r="192" spans="1:8" outlineLevel="2" x14ac:dyDescent="0.2">
      <c r="A192" s="24" t="s">
        <v>161</v>
      </c>
      <c r="B192" s="17" t="s">
        <v>21</v>
      </c>
      <c r="C192" s="18">
        <f>C193+C196+C199+C202</f>
        <v>48652022</v>
      </c>
      <c r="D192" s="21">
        <v>50029123.960000001</v>
      </c>
      <c r="E192" s="21">
        <v>49825520.840000004</v>
      </c>
      <c r="F192" s="19">
        <f t="shared" si="9"/>
        <v>0.99593030811087591</v>
      </c>
      <c r="G192" s="20">
        <f t="shared" si="6"/>
        <v>1.0241202480751983</v>
      </c>
      <c r="H192" s="10"/>
    </row>
    <row r="193" spans="1:8" ht="287.25" hidden="1" customHeight="1" outlineLevel="3" x14ac:dyDescent="0.2">
      <c r="A193" s="24" t="s">
        <v>109</v>
      </c>
      <c r="B193" s="17" t="s">
        <v>21</v>
      </c>
      <c r="C193" s="18">
        <f>C194</f>
        <v>37316952</v>
      </c>
      <c r="D193" s="21">
        <v>40212000</v>
      </c>
      <c r="E193" s="21">
        <v>40212000</v>
      </c>
      <c r="F193" s="19">
        <f t="shared" si="9"/>
        <v>1</v>
      </c>
      <c r="G193" s="20">
        <f t="shared" si="6"/>
        <v>1.0775799695537835</v>
      </c>
      <c r="H193" s="11"/>
    </row>
    <row r="194" spans="1:8" ht="38.25" hidden="1" outlineLevel="4" x14ac:dyDescent="0.2">
      <c r="A194" s="24" t="s">
        <v>67</v>
      </c>
      <c r="B194" s="17" t="s">
        <v>21</v>
      </c>
      <c r="C194" s="18">
        <f>C195</f>
        <v>37316952</v>
      </c>
      <c r="D194" s="21">
        <v>40212000</v>
      </c>
      <c r="E194" s="21">
        <v>40212000</v>
      </c>
      <c r="F194" s="19">
        <f t="shared" si="9"/>
        <v>1</v>
      </c>
      <c r="G194" s="20">
        <f t="shared" si="6"/>
        <v>1.0775799695537835</v>
      </c>
      <c r="H194" s="11"/>
    </row>
    <row r="195" spans="1:8" hidden="1" outlineLevel="5" x14ac:dyDescent="0.2">
      <c r="A195" s="24" t="s">
        <v>56</v>
      </c>
      <c r="B195" s="17" t="s">
        <v>21</v>
      </c>
      <c r="C195" s="21">
        <v>37316952</v>
      </c>
      <c r="D195" s="21">
        <v>40212000</v>
      </c>
      <c r="E195" s="21">
        <v>40212000</v>
      </c>
      <c r="F195" s="19">
        <f t="shared" si="9"/>
        <v>1</v>
      </c>
      <c r="G195" s="20">
        <f t="shared" si="6"/>
        <v>1.0775799695537835</v>
      </c>
      <c r="H195" s="10"/>
    </row>
    <row r="196" spans="1:8" ht="25.5" hidden="1" outlineLevel="3" x14ac:dyDescent="0.2">
      <c r="A196" s="24" t="s">
        <v>110</v>
      </c>
      <c r="B196" s="17" t="s">
        <v>21</v>
      </c>
      <c r="C196" s="18">
        <f>C197</f>
        <v>11080185</v>
      </c>
      <c r="D196" s="21">
        <v>9281426</v>
      </c>
      <c r="E196" s="21">
        <v>9077822.8800000008</v>
      </c>
      <c r="F196" s="19">
        <f t="shared" si="9"/>
        <v>0.97806337948500599</v>
      </c>
      <c r="G196" s="20">
        <f t="shared" si="6"/>
        <v>0.8192844144750292</v>
      </c>
      <c r="H196" s="10"/>
    </row>
    <row r="197" spans="1:8" ht="38.25" hidden="1" outlineLevel="4" x14ac:dyDescent="0.2">
      <c r="A197" s="24" t="s">
        <v>67</v>
      </c>
      <c r="B197" s="17" t="s">
        <v>21</v>
      </c>
      <c r="C197" s="18">
        <f>C198</f>
        <v>11080185</v>
      </c>
      <c r="D197" s="21">
        <v>9281426</v>
      </c>
      <c r="E197" s="21">
        <v>9077822.8800000008</v>
      </c>
      <c r="F197" s="19">
        <f t="shared" si="9"/>
        <v>0.97806337948500599</v>
      </c>
      <c r="G197" s="20">
        <f t="shared" ref="G197:G260" si="10">E197/C197</f>
        <v>0.8192844144750292</v>
      </c>
      <c r="H197" s="10"/>
    </row>
    <row r="198" spans="1:8" hidden="1" outlineLevel="5" x14ac:dyDescent="0.2">
      <c r="A198" s="24" t="s">
        <v>56</v>
      </c>
      <c r="B198" s="17" t="s">
        <v>21</v>
      </c>
      <c r="C198" s="21">
        <v>11080185</v>
      </c>
      <c r="D198" s="21">
        <v>9281426</v>
      </c>
      <c r="E198" s="21">
        <v>9077822.8800000008</v>
      </c>
      <c r="F198" s="19">
        <f t="shared" si="9"/>
        <v>0.97806337948500599</v>
      </c>
      <c r="G198" s="20">
        <f t="shared" si="10"/>
        <v>0.8192844144750292</v>
      </c>
      <c r="H198" s="10"/>
    </row>
    <row r="199" spans="1:8" ht="51" hidden="1" outlineLevel="3" x14ac:dyDescent="0.2">
      <c r="A199" s="24" t="s">
        <v>80</v>
      </c>
      <c r="B199" s="17" t="s">
        <v>21</v>
      </c>
      <c r="C199" s="18">
        <f>C200</f>
        <v>0</v>
      </c>
      <c r="D199" s="21">
        <v>300000</v>
      </c>
      <c r="E199" s="21">
        <v>300000</v>
      </c>
      <c r="F199" s="19">
        <f t="shared" si="9"/>
        <v>1</v>
      </c>
      <c r="G199" s="20" t="e">
        <f t="shared" si="10"/>
        <v>#DIV/0!</v>
      </c>
      <c r="H199" s="10"/>
    </row>
    <row r="200" spans="1:8" ht="38.25" hidden="1" outlineLevel="4" x14ac:dyDescent="0.2">
      <c r="A200" s="24" t="s">
        <v>67</v>
      </c>
      <c r="B200" s="17" t="s">
        <v>21</v>
      </c>
      <c r="C200" s="18">
        <f>C201</f>
        <v>0</v>
      </c>
      <c r="D200" s="21">
        <v>300000</v>
      </c>
      <c r="E200" s="21">
        <v>300000</v>
      </c>
      <c r="F200" s="19">
        <f t="shared" si="9"/>
        <v>1</v>
      </c>
      <c r="G200" s="20" t="e">
        <f t="shared" si="10"/>
        <v>#DIV/0!</v>
      </c>
      <c r="H200" s="10"/>
    </row>
    <row r="201" spans="1:8" hidden="1" outlineLevel="5" x14ac:dyDescent="0.2">
      <c r="A201" s="24" t="s">
        <v>56</v>
      </c>
      <c r="B201" s="17" t="s">
        <v>21</v>
      </c>
      <c r="C201" s="18">
        <v>0</v>
      </c>
      <c r="D201" s="21">
        <v>300000</v>
      </c>
      <c r="E201" s="21">
        <v>300000</v>
      </c>
      <c r="F201" s="19">
        <f t="shared" si="9"/>
        <v>1</v>
      </c>
      <c r="G201" s="20" t="e">
        <f t="shared" si="10"/>
        <v>#DIV/0!</v>
      </c>
      <c r="H201" s="10"/>
    </row>
    <row r="202" spans="1:8" ht="38.25" hidden="1" outlineLevel="3" x14ac:dyDescent="0.2">
      <c r="A202" s="24" t="s">
        <v>111</v>
      </c>
      <c r="B202" s="17" t="s">
        <v>21</v>
      </c>
      <c r="C202" s="18">
        <f>C203</f>
        <v>254885</v>
      </c>
      <c r="D202" s="21">
        <v>235697.96</v>
      </c>
      <c r="E202" s="21">
        <v>235697.96</v>
      </c>
      <c r="F202" s="19">
        <f t="shared" si="9"/>
        <v>1</v>
      </c>
      <c r="G202" s="20">
        <f t="shared" si="10"/>
        <v>0.92472275732192943</v>
      </c>
      <c r="H202" s="10"/>
    </row>
    <row r="203" spans="1:8" ht="38.25" hidden="1" outlineLevel="4" x14ac:dyDescent="0.2">
      <c r="A203" s="24" t="s">
        <v>67</v>
      </c>
      <c r="B203" s="17" t="s">
        <v>21</v>
      </c>
      <c r="C203" s="18">
        <f>C204</f>
        <v>254885</v>
      </c>
      <c r="D203" s="21">
        <v>235697.96</v>
      </c>
      <c r="E203" s="21">
        <v>235697.96</v>
      </c>
      <c r="F203" s="19">
        <f t="shared" si="9"/>
        <v>1</v>
      </c>
      <c r="G203" s="20">
        <f t="shared" si="10"/>
        <v>0.92472275732192943</v>
      </c>
      <c r="H203" s="10"/>
    </row>
    <row r="204" spans="1:8" hidden="1" outlineLevel="5" x14ac:dyDescent="0.2">
      <c r="A204" s="24" t="s">
        <v>56</v>
      </c>
      <c r="B204" s="17" t="s">
        <v>21</v>
      </c>
      <c r="C204" s="21">
        <v>254885</v>
      </c>
      <c r="D204" s="21">
        <v>235697.96</v>
      </c>
      <c r="E204" s="21">
        <v>235697.96</v>
      </c>
      <c r="F204" s="19">
        <f t="shared" si="9"/>
        <v>1</v>
      </c>
      <c r="G204" s="20">
        <f t="shared" si="10"/>
        <v>0.92472275732192943</v>
      </c>
      <c r="H204" s="10"/>
    </row>
    <row r="205" spans="1:8" ht="38.25" hidden="1" outlineLevel="3" x14ac:dyDescent="0.2">
      <c r="A205" s="24" t="s">
        <v>112</v>
      </c>
      <c r="B205" s="17" t="s">
        <v>21</v>
      </c>
      <c r="C205" s="17"/>
      <c r="D205" s="21">
        <v>0</v>
      </c>
      <c r="E205" s="21">
        <v>0</v>
      </c>
      <c r="F205" s="19" t="e">
        <f t="shared" si="9"/>
        <v>#DIV/0!</v>
      </c>
      <c r="G205" s="20" t="e">
        <f t="shared" si="10"/>
        <v>#DIV/0!</v>
      </c>
      <c r="H205" s="10"/>
    </row>
    <row r="206" spans="1:8" ht="38.25" hidden="1" outlineLevel="4" x14ac:dyDescent="0.2">
      <c r="A206" s="24" t="s">
        <v>67</v>
      </c>
      <c r="B206" s="17" t="s">
        <v>21</v>
      </c>
      <c r="C206" s="17"/>
      <c r="D206" s="21">
        <v>0</v>
      </c>
      <c r="E206" s="21">
        <v>0</v>
      </c>
      <c r="F206" s="19" t="e">
        <f t="shared" si="9"/>
        <v>#DIV/0!</v>
      </c>
      <c r="G206" s="20" t="e">
        <f t="shared" si="10"/>
        <v>#DIV/0!</v>
      </c>
      <c r="H206" s="10"/>
    </row>
    <row r="207" spans="1:8" hidden="1" outlineLevel="5" x14ac:dyDescent="0.2">
      <c r="A207" s="24" t="s">
        <v>56</v>
      </c>
      <c r="B207" s="17" t="s">
        <v>21</v>
      </c>
      <c r="C207" s="17"/>
      <c r="D207" s="21">
        <v>0</v>
      </c>
      <c r="E207" s="21">
        <v>0</v>
      </c>
      <c r="F207" s="19" t="e">
        <f t="shared" si="9"/>
        <v>#DIV/0!</v>
      </c>
      <c r="G207" s="20" t="e">
        <f t="shared" si="10"/>
        <v>#DIV/0!</v>
      </c>
      <c r="H207" s="10"/>
    </row>
    <row r="208" spans="1:8" ht="15.75" customHeight="1" outlineLevel="2" collapsed="1" x14ac:dyDescent="0.2">
      <c r="A208" s="24" t="s">
        <v>162</v>
      </c>
      <c r="B208" s="17" t="s">
        <v>22</v>
      </c>
      <c r="C208" s="18">
        <f>C212+C215+C218+C221+C224+C227+C230+C233+C239+C242+C245+C248</f>
        <v>75960018.180000007</v>
      </c>
      <c r="D208" s="21">
        <v>77087624.650000006</v>
      </c>
      <c r="E208" s="21">
        <v>76209509.299999997</v>
      </c>
      <c r="F208" s="19">
        <f t="shared" si="9"/>
        <v>0.98860886745457643</v>
      </c>
      <c r="G208" s="20">
        <f t="shared" si="10"/>
        <v>1.0032845057963096</v>
      </c>
      <c r="H208" s="10"/>
    </row>
    <row r="209" spans="1:8" ht="89.25" hidden="1" outlineLevel="3" x14ac:dyDescent="0.2">
      <c r="A209" s="24" t="s">
        <v>113</v>
      </c>
      <c r="B209" s="17" t="s">
        <v>22</v>
      </c>
      <c r="C209" s="18"/>
      <c r="D209" s="21">
        <v>0</v>
      </c>
      <c r="E209" s="21">
        <v>0</v>
      </c>
      <c r="F209" s="19" t="e">
        <f t="shared" si="9"/>
        <v>#DIV/0!</v>
      </c>
      <c r="G209" s="20" t="e">
        <f t="shared" si="10"/>
        <v>#DIV/0!</v>
      </c>
      <c r="H209" s="10"/>
    </row>
    <row r="210" spans="1:8" ht="38.25" hidden="1" outlineLevel="4" x14ac:dyDescent="0.2">
      <c r="A210" s="24" t="s">
        <v>67</v>
      </c>
      <c r="B210" s="17" t="s">
        <v>22</v>
      </c>
      <c r="C210" s="18"/>
      <c r="D210" s="21">
        <v>0</v>
      </c>
      <c r="E210" s="21">
        <v>0</v>
      </c>
      <c r="F210" s="19" t="e">
        <f t="shared" si="9"/>
        <v>#DIV/0!</v>
      </c>
      <c r="G210" s="20" t="e">
        <f t="shared" si="10"/>
        <v>#DIV/0!</v>
      </c>
      <c r="H210" s="10"/>
    </row>
    <row r="211" spans="1:8" hidden="1" outlineLevel="5" x14ac:dyDescent="0.2">
      <c r="A211" s="24" t="s">
        <v>56</v>
      </c>
      <c r="B211" s="17" t="s">
        <v>22</v>
      </c>
      <c r="C211" s="18"/>
      <c r="D211" s="21">
        <v>0</v>
      </c>
      <c r="E211" s="21">
        <v>0</v>
      </c>
      <c r="F211" s="19" t="e">
        <f t="shared" si="9"/>
        <v>#DIV/0!</v>
      </c>
      <c r="G211" s="20" t="e">
        <f t="shared" si="10"/>
        <v>#DIV/0!</v>
      </c>
      <c r="H211" s="10"/>
    </row>
    <row r="212" spans="1:8" ht="102" hidden="1" outlineLevel="3" x14ac:dyDescent="0.2">
      <c r="A212" s="24" t="s">
        <v>114</v>
      </c>
      <c r="B212" s="17" t="s">
        <v>22</v>
      </c>
      <c r="C212" s="18">
        <f>C213</f>
        <v>43423565</v>
      </c>
      <c r="D212" s="21">
        <v>44240000</v>
      </c>
      <c r="E212" s="21">
        <v>44240000</v>
      </c>
      <c r="F212" s="19">
        <f t="shared" si="9"/>
        <v>1</v>
      </c>
      <c r="G212" s="20">
        <f t="shared" si="10"/>
        <v>1.0188016575792429</v>
      </c>
      <c r="H212" s="11"/>
    </row>
    <row r="213" spans="1:8" ht="38.25" hidden="1" outlineLevel="4" x14ac:dyDescent="0.2">
      <c r="A213" s="24" t="s">
        <v>67</v>
      </c>
      <c r="B213" s="17" t="s">
        <v>22</v>
      </c>
      <c r="C213" s="18">
        <f>C214</f>
        <v>43423565</v>
      </c>
      <c r="D213" s="21">
        <v>44240000</v>
      </c>
      <c r="E213" s="21">
        <v>44240000</v>
      </c>
      <c r="F213" s="19">
        <f t="shared" si="9"/>
        <v>1</v>
      </c>
      <c r="G213" s="20">
        <f t="shared" si="10"/>
        <v>1.0188016575792429</v>
      </c>
      <c r="H213" s="10"/>
    </row>
    <row r="214" spans="1:8" hidden="1" outlineLevel="5" x14ac:dyDescent="0.2">
      <c r="A214" s="24" t="s">
        <v>56</v>
      </c>
      <c r="B214" s="17" t="s">
        <v>22</v>
      </c>
      <c r="C214" s="21">
        <v>43423565</v>
      </c>
      <c r="D214" s="21">
        <v>44240000</v>
      </c>
      <c r="E214" s="21">
        <v>44240000</v>
      </c>
      <c r="F214" s="19">
        <f t="shared" si="9"/>
        <v>1</v>
      </c>
      <c r="G214" s="20">
        <f t="shared" si="10"/>
        <v>1.0188016575792429</v>
      </c>
      <c r="H214" s="10"/>
    </row>
    <row r="215" spans="1:8" ht="63.75" hidden="1" outlineLevel="3" x14ac:dyDescent="0.2">
      <c r="A215" s="24" t="s">
        <v>115</v>
      </c>
      <c r="B215" s="17" t="s">
        <v>22</v>
      </c>
      <c r="C215" s="18">
        <f>C216</f>
        <v>0</v>
      </c>
      <c r="D215" s="21">
        <v>1614480</v>
      </c>
      <c r="E215" s="21">
        <v>1603087.5</v>
      </c>
      <c r="F215" s="19">
        <f t="shared" si="9"/>
        <v>0.99294354838709675</v>
      </c>
      <c r="G215" s="20" t="e">
        <f t="shared" si="10"/>
        <v>#DIV/0!</v>
      </c>
      <c r="H215" s="11"/>
    </row>
    <row r="216" spans="1:8" ht="38.25" hidden="1" outlineLevel="4" x14ac:dyDescent="0.2">
      <c r="A216" s="24" t="s">
        <v>67</v>
      </c>
      <c r="B216" s="17" t="s">
        <v>22</v>
      </c>
      <c r="C216" s="18">
        <f>C217</f>
        <v>0</v>
      </c>
      <c r="D216" s="21">
        <v>1614480</v>
      </c>
      <c r="E216" s="21">
        <v>1603087.5</v>
      </c>
      <c r="F216" s="19">
        <f t="shared" si="9"/>
        <v>0.99294354838709675</v>
      </c>
      <c r="G216" s="20" t="e">
        <f t="shared" si="10"/>
        <v>#DIV/0!</v>
      </c>
      <c r="H216" s="10"/>
    </row>
    <row r="217" spans="1:8" hidden="1" outlineLevel="5" x14ac:dyDescent="0.2">
      <c r="A217" s="24" t="s">
        <v>56</v>
      </c>
      <c r="B217" s="17" t="s">
        <v>22</v>
      </c>
      <c r="C217" s="18">
        <v>0</v>
      </c>
      <c r="D217" s="21">
        <v>1614480</v>
      </c>
      <c r="E217" s="21">
        <v>1603087.5</v>
      </c>
      <c r="F217" s="19">
        <f t="shared" si="9"/>
        <v>0.99294354838709675</v>
      </c>
      <c r="G217" s="20" t="e">
        <f t="shared" si="10"/>
        <v>#DIV/0!</v>
      </c>
      <c r="H217" s="10"/>
    </row>
    <row r="218" spans="1:8" hidden="1" outlineLevel="3" x14ac:dyDescent="0.2">
      <c r="A218" s="24" t="s">
        <v>116</v>
      </c>
      <c r="B218" s="17" t="s">
        <v>22</v>
      </c>
      <c r="C218" s="18">
        <f>C219</f>
        <v>19409236</v>
      </c>
      <c r="D218" s="21">
        <v>18889349.07</v>
      </c>
      <c r="E218" s="21">
        <v>18587624.199999999</v>
      </c>
      <c r="F218" s="19">
        <f t="shared" si="9"/>
        <v>0.98402671956127918</v>
      </c>
      <c r="G218" s="20">
        <f t="shared" si="10"/>
        <v>0.95766902932191655</v>
      </c>
      <c r="H218" s="10"/>
    </row>
    <row r="219" spans="1:8" ht="38.25" hidden="1" outlineLevel="4" x14ac:dyDescent="0.2">
      <c r="A219" s="24" t="s">
        <v>67</v>
      </c>
      <c r="B219" s="17" t="s">
        <v>22</v>
      </c>
      <c r="C219" s="18">
        <f>C220</f>
        <v>19409236</v>
      </c>
      <c r="D219" s="21">
        <v>18889349.07</v>
      </c>
      <c r="E219" s="21">
        <v>18587624.199999999</v>
      </c>
      <c r="F219" s="19">
        <f t="shared" si="9"/>
        <v>0.98402671956127918</v>
      </c>
      <c r="G219" s="20">
        <f t="shared" si="10"/>
        <v>0.95766902932191655</v>
      </c>
      <c r="H219" s="10"/>
    </row>
    <row r="220" spans="1:8" hidden="1" outlineLevel="5" x14ac:dyDescent="0.2">
      <c r="A220" s="24" t="s">
        <v>56</v>
      </c>
      <c r="B220" s="17" t="s">
        <v>22</v>
      </c>
      <c r="C220" s="21">
        <v>19409236</v>
      </c>
      <c r="D220" s="21">
        <v>18889349.07</v>
      </c>
      <c r="E220" s="21">
        <v>18587624.199999999</v>
      </c>
      <c r="F220" s="19">
        <f t="shared" si="9"/>
        <v>0.98402671956127918</v>
      </c>
      <c r="G220" s="20">
        <f t="shared" si="10"/>
        <v>0.95766902932191655</v>
      </c>
      <c r="H220" s="10"/>
    </row>
    <row r="221" spans="1:8" ht="51" hidden="1" outlineLevel="3" x14ac:dyDescent="0.2">
      <c r="A221" s="24" t="s">
        <v>80</v>
      </c>
      <c r="B221" s="17" t="s">
        <v>22</v>
      </c>
      <c r="C221" s="18">
        <f>C222</f>
        <v>0</v>
      </c>
      <c r="D221" s="21">
        <v>450000</v>
      </c>
      <c r="E221" s="21">
        <v>450000</v>
      </c>
      <c r="F221" s="19">
        <f t="shared" si="9"/>
        <v>1</v>
      </c>
      <c r="G221" s="20" t="e">
        <f t="shared" si="10"/>
        <v>#DIV/0!</v>
      </c>
      <c r="H221" s="10"/>
    </row>
    <row r="222" spans="1:8" ht="38.25" hidden="1" outlineLevel="4" x14ac:dyDescent="0.2">
      <c r="A222" s="24" t="s">
        <v>67</v>
      </c>
      <c r="B222" s="17" t="s">
        <v>22</v>
      </c>
      <c r="C222" s="18">
        <f>C223</f>
        <v>0</v>
      </c>
      <c r="D222" s="21">
        <v>450000</v>
      </c>
      <c r="E222" s="21">
        <v>450000</v>
      </c>
      <c r="F222" s="19">
        <f t="shared" ref="F222:F285" si="11">E222/D222</f>
        <v>1</v>
      </c>
      <c r="G222" s="20" t="e">
        <f t="shared" si="10"/>
        <v>#DIV/0!</v>
      </c>
      <c r="H222" s="10"/>
    </row>
    <row r="223" spans="1:8" hidden="1" outlineLevel="5" x14ac:dyDescent="0.2">
      <c r="A223" s="24" t="s">
        <v>56</v>
      </c>
      <c r="B223" s="17" t="s">
        <v>22</v>
      </c>
      <c r="C223" s="18">
        <v>0</v>
      </c>
      <c r="D223" s="21">
        <v>450000</v>
      </c>
      <c r="E223" s="21">
        <v>450000</v>
      </c>
      <c r="F223" s="19">
        <f t="shared" si="11"/>
        <v>1</v>
      </c>
      <c r="G223" s="20" t="e">
        <f t="shared" si="10"/>
        <v>#DIV/0!</v>
      </c>
      <c r="H223" s="10"/>
    </row>
    <row r="224" spans="1:8" ht="63.75" hidden="1" outlineLevel="3" x14ac:dyDescent="0.2">
      <c r="A224" s="24" t="s">
        <v>117</v>
      </c>
      <c r="B224" s="17" t="s">
        <v>22</v>
      </c>
      <c r="C224" s="18">
        <f>C225</f>
        <v>0</v>
      </c>
      <c r="D224" s="21">
        <v>3174215.05</v>
      </c>
      <c r="E224" s="21">
        <v>2609217.7999999998</v>
      </c>
      <c r="F224" s="19">
        <f t="shared" si="11"/>
        <v>0.82200410460532591</v>
      </c>
      <c r="G224" s="20" t="e">
        <f t="shared" si="10"/>
        <v>#DIV/0!</v>
      </c>
      <c r="H224" s="10"/>
    </row>
    <row r="225" spans="1:8" ht="38.25" hidden="1" outlineLevel="4" x14ac:dyDescent="0.2">
      <c r="A225" s="24" t="s">
        <v>67</v>
      </c>
      <c r="B225" s="17" t="s">
        <v>22</v>
      </c>
      <c r="C225" s="18">
        <f>C226</f>
        <v>0</v>
      </c>
      <c r="D225" s="21">
        <v>3174215.05</v>
      </c>
      <c r="E225" s="21">
        <v>2609217.7999999998</v>
      </c>
      <c r="F225" s="19">
        <f t="shared" si="11"/>
        <v>0.82200410460532591</v>
      </c>
      <c r="G225" s="20" t="e">
        <f t="shared" si="10"/>
        <v>#DIV/0!</v>
      </c>
      <c r="H225" s="10"/>
    </row>
    <row r="226" spans="1:8" hidden="1" outlineLevel="5" x14ac:dyDescent="0.2">
      <c r="A226" s="24" t="s">
        <v>56</v>
      </c>
      <c r="B226" s="17" t="s">
        <v>22</v>
      </c>
      <c r="C226" s="18">
        <f>0</f>
        <v>0</v>
      </c>
      <c r="D226" s="21">
        <v>3174215.05</v>
      </c>
      <c r="E226" s="21">
        <v>2609217.7999999998</v>
      </c>
      <c r="F226" s="19">
        <f t="shared" si="11"/>
        <v>0.82200410460532591</v>
      </c>
      <c r="G226" s="20" t="e">
        <f t="shared" si="10"/>
        <v>#DIV/0!</v>
      </c>
      <c r="H226" s="10"/>
    </row>
    <row r="227" spans="1:8" ht="38.25" hidden="1" outlineLevel="3" x14ac:dyDescent="0.2">
      <c r="A227" s="24" t="s">
        <v>111</v>
      </c>
      <c r="B227" s="17" t="s">
        <v>22</v>
      </c>
      <c r="C227" s="18">
        <f>C228</f>
        <v>151650</v>
      </c>
      <c r="D227" s="21">
        <v>165073.47</v>
      </c>
      <c r="E227" s="21">
        <v>165073.47</v>
      </c>
      <c r="F227" s="19">
        <f t="shared" si="11"/>
        <v>1</v>
      </c>
      <c r="G227" s="20">
        <f t="shared" si="10"/>
        <v>1.0885161226508409</v>
      </c>
      <c r="H227" s="10"/>
    </row>
    <row r="228" spans="1:8" ht="38.25" hidden="1" outlineLevel="4" x14ac:dyDescent="0.2">
      <c r="A228" s="24" t="s">
        <v>67</v>
      </c>
      <c r="B228" s="17" t="s">
        <v>22</v>
      </c>
      <c r="C228" s="18">
        <f>C229</f>
        <v>151650</v>
      </c>
      <c r="D228" s="21">
        <v>165073.47</v>
      </c>
      <c r="E228" s="21">
        <v>165073.47</v>
      </c>
      <c r="F228" s="19">
        <f t="shared" si="11"/>
        <v>1</v>
      </c>
      <c r="G228" s="20">
        <f t="shared" si="10"/>
        <v>1.0885161226508409</v>
      </c>
      <c r="H228" s="10"/>
    </row>
    <row r="229" spans="1:8" hidden="1" outlineLevel="5" x14ac:dyDescent="0.2">
      <c r="A229" s="24" t="s">
        <v>56</v>
      </c>
      <c r="B229" s="17" t="s">
        <v>22</v>
      </c>
      <c r="C229" s="21">
        <v>151650</v>
      </c>
      <c r="D229" s="21">
        <v>165073.47</v>
      </c>
      <c r="E229" s="21">
        <v>165073.47</v>
      </c>
      <c r="F229" s="19">
        <f t="shared" si="11"/>
        <v>1</v>
      </c>
      <c r="G229" s="20">
        <f t="shared" si="10"/>
        <v>1.0885161226508409</v>
      </c>
      <c r="H229" s="10"/>
    </row>
    <row r="230" spans="1:8" ht="25.5" hidden="1" outlineLevel="3" x14ac:dyDescent="0.2">
      <c r="A230" s="24" t="s">
        <v>118</v>
      </c>
      <c r="B230" s="17" t="s">
        <v>22</v>
      </c>
      <c r="C230" s="18">
        <f>C231</f>
        <v>33600</v>
      </c>
      <c r="D230" s="21">
        <v>49581</v>
      </c>
      <c r="E230" s="21">
        <v>49581</v>
      </c>
      <c r="F230" s="19">
        <f t="shared" si="11"/>
        <v>1</v>
      </c>
      <c r="G230" s="20">
        <f t="shared" si="10"/>
        <v>1.475625</v>
      </c>
      <c r="H230" s="10"/>
    </row>
    <row r="231" spans="1:8" ht="25.5" hidden="1" outlineLevel="4" x14ac:dyDescent="0.2">
      <c r="A231" s="24" t="s">
        <v>69</v>
      </c>
      <c r="B231" s="17" t="s">
        <v>22</v>
      </c>
      <c r="C231" s="18">
        <f>C232</f>
        <v>33600</v>
      </c>
      <c r="D231" s="21">
        <v>49581</v>
      </c>
      <c r="E231" s="21">
        <v>49581</v>
      </c>
      <c r="F231" s="19">
        <f t="shared" si="11"/>
        <v>1</v>
      </c>
      <c r="G231" s="20">
        <f t="shared" si="10"/>
        <v>1.475625</v>
      </c>
      <c r="H231" s="10"/>
    </row>
    <row r="232" spans="1:8" ht="38.25" hidden="1" outlineLevel="5" x14ac:dyDescent="0.2">
      <c r="A232" s="24" t="s">
        <v>60</v>
      </c>
      <c r="B232" s="17" t="s">
        <v>22</v>
      </c>
      <c r="C232" s="21">
        <v>33600</v>
      </c>
      <c r="D232" s="21">
        <v>49581</v>
      </c>
      <c r="E232" s="21">
        <v>49581</v>
      </c>
      <c r="F232" s="19">
        <f t="shared" si="11"/>
        <v>1</v>
      </c>
      <c r="G232" s="20">
        <f t="shared" si="10"/>
        <v>1.475625</v>
      </c>
      <c r="H232" s="10"/>
    </row>
    <row r="233" spans="1:8" ht="127.5" hidden="1" outlineLevel="3" x14ac:dyDescent="0.2">
      <c r="A233" s="24" t="s">
        <v>119</v>
      </c>
      <c r="B233" s="17" t="s">
        <v>22</v>
      </c>
      <c r="C233" s="18">
        <f>C234</f>
        <v>8400</v>
      </c>
      <c r="D233" s="21">
        <v>8400</v>
      </c>
      <c r="E233" s="21">
        <v>8400</v>
      </c>
      <c r="F233" s="19">
        <f t="shared" si="11"/>
        <v>1</v>
      </c>
      <c r="G233" s="20">
        <f t="shared" si="10"/>
        <v>1</v>
      </c>
      <c r="H233" s="10"/>
    </row>
    <row r="234" spans="1:8" ht="25.5" hidden="1" outlineLevel="4" x14ac:dyDescent="0.2">
      <c r="A234" s="24" t="s">
        <v>69</v>
      </c>
      <c r="B234" s="17" t="s">
        <v>22</v>
      </c>
      <c r="C234" s="18">
        <f>C235</f>
        <v>8400</v>
      </c>
      <c r="D234" s="21">
        <v>8400</v>
      </c>
      <c r="E234" s="21">
        <v>8400</v>
      </c>
      <c r="F234" s="19">
        <f t="shared" si="11"/>
        <v>1</v>
      </c>
      <c r="G234" s="20">
        <f t="shared" si="10"/>
        <v>1</v>
      </c>
      <c r="H234" s="10"/>
    </row>
    <row r="235" spans="1:8" ht="38.25" hidden="1" outlineLevel="5" x14ac:dyDescent="0.2">
      <c r="A235" s="24" t="s">
        <v>60</v>
      </c>
      <c r="B235" s="17" t="s">
        <v>22</v>
      </c>
      <c r="C235" s="21">
        <v>8400</v>
      </c>
      <c r="D235" s="21">
        <v>8400</v>
      </c>
      <c r="E235" s="21">
        <v>8400</v>
      </c>
      <c r="F235" s="19">
        <f t="shared" si="11"/>
        <v>1</v>
      </c>
      <c r="G235" s="20">
        <f t="shared" si="10"/>
        <v>1</v>
      </c>
      <c r="H235" s="10"/>
    </row>
    <row r="236" spans="1:8" ht="76.5" hidden="1" outlineLevel="3" x14ac:dyDescent="0.2">
      <c r="A236" s="24" t="s">
        <v>120</v>
      </c>
      <c r="B236" s="17" t="s">
        <v>22</v>
      </c>
      <c r="C236" s="18"/>
      <c r="D236" s="21">
        <v>0</v>
      </c>
      <c r="E236" s="21">
        <v>0</v>
      </c>
      <c r="F236" s="19" t="e">
        <f t="shared" si="11"/>
        <v>#DIV/0!</v>
      </c>
      <c r="G236" s="20" t="e">
        <f t="shared" si="10"/>
        <v>#DIV/0!</v>
      </c>
      <c r="H236" s="10"/>
    </row>
    <row r="237" spans="1:8" ht="25.5" hidden="1" outlineLevel="4" x14ac:dyDescent="0.2">
      <c r="A237" s="24" t="s">
        <v>69</v>
      </c>
      <c r="B237" s="17" t="s">
        <v>22</v>
      </c>
      <c r="C237" s="18"/>
      <c r="D237" s="21">
        <v>0</v>
      </c>
      <c r="E237" s="21">
        <v>0</v>
      </c>
      <c r="F237" s="19" t="e">
        <f t="shared" si="11"/>
        <v>#DIV/0!</v>
      </c>
      <c r="G237" s="20" t="e">
        <f t="shared" si="10"/>
        <v>#DIV/0!</v>
      </c>
      <c r="H237" s="10"/>
    </row>
    <row r="238" spans="1:8" ht="38.25" hidden="1" outlineLevel="5" x14ac:dyDescent="0.2">
      <c r="A238" s="24" t="s">
        <v>60</v>
      </c>
      <c r="B238" s="17" t="s">
        <v>22</v>
      </c>
      <c r="C238" s="18"/>
      <c r="D238" s="21">
        <v>0</v>
      </c>
      <c r="E238" s="21">
        <v>0</v>
      </c>
      <c r="F238" s="19" t="e">
        <f t="shared" si="11"/>
        <v>#DIV/0!</v>
      </c>
      <c r="G238" s="20" t="e">
        <f t="shared" si="10"/>
        <v>#DIV/0!</v>
      </c>
      <c r="H238" s="10"/>
    </row>
    <row r="239" spans="1:8" ht="38.25" hidden="1" outlineLevel="3" x14ac:dyDescent="0.2">
      <c r="A239" s="24" t="s">
        <v>121</v>
      </c>
      <c r="B239" s="17" t="s">
        <v>22</v>
      </c>
      <c r="C239" s="18">
        <f>C240</f>
        <v>10743171.25</v>
      </c>
      <c r="D239" s="21">
        <v>6645363.8799999999</v>
      </c>
      <c r="E239" s="21">
        <v>6645363.6200000001</v>
      </c>
      <c r="F239" s="19">
        <f t="shared" si="11"/>
        <v>0.99999996087497922</v>
      </c>
      <c r="G239" s="20">
        <f t="shared" si="10"/>
        <v>0.61856629344896652</v>
      </c>
      <c r="H239" s="10"/>
    </row>
    <row r="240" spans="1:8" ht="38.25" hidden="1" outlineLevel="4" x14ac:dyDescent="0.2">
      <c r="A240" s="24" t="s">
        <v>67</v>
      </c>
      <c r="B240" s="17" t="s">
        <v>22</v>
      </c>
      <c r="C240" s="18">
        <f>C241</f>
        <v>10743171.25</v>
      </c>
      <c r="D240" s="21">
        <v>6645363.8799999999</v>
      </c>
      <c r="E240" s="21">
        <v>6645363.6200000001</v>
      </c>
      <c r="F240" s="19">
        <f t="shared" si="11"/>
        <v>0.99999996087497922</v>
      </c>
      <c r="G240" s="20">
        <f t="shared" si="10"/>
        <v>0.61856629344896652</v>
      </c>
      <c r="H240" s="10"/>
    </row>
    <row r="241" spans="1:8" hidden="1" outlineLevel="5" x14ac:dyDescent="0.2">
      <c r="A241" s="24" t="s">
        <v>56</v>
      </c>
      <c r="B241" s="17" t="s">
        <v>22</v>
      </c>
      <c r="C241" s="21">
        <v>10743171.25</v>
      </c>
      <c r="D241" s="21">
        <v>6645363.8799999999</v>
      </c>
      <c r="E241" s="21">
        <v>6645363.6200000001</v>
      </c>
      <c r="F241" s="19">
        <f t="shared" si="11"/>
        <v>0.99999996087497922</v>
      </c>
      <c r="G241" s="20">
        <f t="shared" si="10"/>
        <v>0.61856629344896652</v>
      </c>
      <c r="H241" s="10"/>
    </row>
    <row r="242" spans="1:8" ht="38.25" hidden="1" outlineLevel="3" x14ac:dyDescent="0.2">
      <c r="A242" s="24" t="s">
        <v>112</v>
      </c>
      <c r="B242" s="17" t="s">
        <v>22</v>
      </c>
      <c r="C242" s="18">
        <f>C243</f>
        <v>2190395.9300000002</v>
      </c>
      <c r="D242" s="21">
        <v>1611735.66</v>
      </c>
      <c r="E242" s="21">
        <v>1611735.66</v>
      </c>
      <c r="F242" s="19">
        <f t="shared" si="11"/>
        <v>1</v>
      </c>
      <c r="G242" s="20">
        <f t="shared" si="10"/>
        <v>0.73581932742177791</v>
      </c>
      <c r="H242" s="10"/>
    </row>
    <row r="243" spans="1:8" ht="38.25" hidden="1" outlineLevel="4" x14ac:dyDescent="0.2">
      <c r="A243" s="24" t="s">
        <v>67</v>
      </c>
      <c r="B243" s="17" t="s">
        <v>22</v>
      </c>
      <c r="C243" s="18">
        <f>C244</f>
        <v>2190395.9300000002</v>
      </c>
      <c r="D243" s="21">
        <v>1611735.66</v>
      </c>
      <c r="E243" s="21">
        <v>1611735.66</v>
      </c>
      <c r="F243" s="19">
        <f t="shared" si="11"/>
        <v>1</v>
      </c>
      <c r="G243" s="20">
        <f t="shared" si="10"/>
        <v>0.73581932742177791</v>
      </c>
      <c r="H243" s="10"/>
    </row>
    <row r="244" spans="1:8" hidden="1" outlineLevel="5" x14ac:dyDescent="0.2">
      <c r="A244" s="24" t="s">
        <v>56</v>
      </c>
      <c r="B244" s="17" t="s">
        <v>22</v>
      </c>
      <c r="C244" s="21">
        <v>2190395.9300000002</v>
      </c>
      <c r="D244" s="21">
        <v>1611735.66</v>
      </c>
      <c r="E244" s="21">
        <v>1611735.66</v>
      </c>
      <c r="F244" s="19">
        <f t="shared" si="11"/>
        <v>1</v>
      </c>
      <c r="G244" s="20">
        <f t="shared" si="10"/>
        <v>0.73581932742177791</v>
      </c>
      <c r="H244" s="10"/>
    </row>
    <row r="245" spans="1:8" ht="63.75" hidden="1" outlineLevel="3" x14ac:dyDescent="0.2">
      <c r="A245" s="24" t="s">
        <v>122</v>
      </c>
      <c r="B245" s="17" t="s">
        <v>22</v>
      </c>
      <c r="C245" s="18">
        <f>C246</f>
        <v>0</v>
      </c>
      <c r="D245" s="21">
        <v>60215.05</v>
      </c>
      <c r="E245" s="21">
        <v>60215.05</v>
      </c>
      <c r="F245" s="19">
        <f t="shared" si="11"/>
        <v>1</v>
      </c>
      <c r="G245" s="20" t="e">
        <f t="shared" si="10"/>
        <v>#DIV/0!</v>
      </c>
      <c r="H245" s="10"/>
    </row>
    <row r="246" spans="1:8" ht="38.25" hidden="1" outlineLevel="4" x14ac:dyDescent="0.2">
      <c r="A246" s="24" t="s">
        <v>67</v>
      </c>
      <c r="B246" s="17" t="s">
        <v>22</v>
      </c>
      <c r="C246" s="18">
        <f>C247</f>
        <v>0</v>
      </c>
      <c r="D246" s="21">
        <v>60215.05</v>
      </c>
      <c r="E246" s="21">
        <v>60215.05</v>
      </c>
      <c r="F246" s="19">
        <f t="shared" si="11"/>
        <v>1</v>
      </c>
      <c r="G246" s="20" t="e">
        <f t="shared" si="10"/>
        <v>#DIV/0!</v>
      </c>
      <c r="H246" s="10"/>
    </row>
    <row r="247" spans="1:8" hidden="1" outlineLevel="5" x14ac:dyDescent="0.2">
      <c r="A247" s="24" t="s">
        <v>56</v>
      </c>
      <c r="B247" s="17" t="s">
        <v>22</v>
      </c>
      <c r="C247" s="18">
        <v>0</v>
      </c>
      <c r="D247" s="21">
        <v>60215.05</v>
      </c>
      <c r="E247" s="21">
        <v>60215.05</v>
      </c>
      <c r="F247" s="19">
        <f t="shared" si="11"/>
        <v>1</v>
      </c>
      <c r="G247" s="20" t="e">
        <f t="shared" si="10"/>
        <v>#DIV/0!</v>
      </c>
      <c r="H247" s="10"/>
    </row>
    <row r="248" spans="1:8" ht="51" hidden="1" outlineLevel="3" x14ac:dyDescent="0.2">
      <c r="A248" s="24" t="s">
        <v>123</v>
      </c>
      <c r="B248" s="17" t="s">
        <v>22</v>
      </c>
      <c r="C248" s="18">
        <f>C249</f>
        <v>0</v>
      </c>
      <c r="D248" s="21">
        <v>179211.47</v>
      </c>
      <c r="E248" s="21">
        <v>179211</v>
      </c>
      <c r="F248" s="19">
        <f t="shared" si="11"/>
        <v>0.99999737740000683</v>
      </c>
      <c r="G248" s="20" t="e">
        <f t="shared" si="10"/>
        <v>#DIV/0!</v>
      </c>
      <c r="H248" s="10"/>
    </row>
    <row r="249" spans="1:8" ht="38.25" hidden="1" outlineLevel="4" x14ac:dyDescent="0.2">
      <c r="A249" s="24" t="s">
        <v>67</v>
      </c>
      <c r="B249" s="17" t="s">
        <v>22</v>
      </c>
      <c r="C249" s="18">
        <f>C250</f>
        <v>0</v>
      </c>
      <c r="D249" s="21">
        <v>179211.47</v>
      </c>
      <c r="E249" s="21">
        <v>179211</v>
      </c>
      <c r="F249" s="19">
        <f t="shared" si="11"/>
        <v>0.99999737740000683</v>
      </c>
      <c r="G249" s="20" t="e">
        <f t="shared" si="10"/>
        <v>#DIV/0!</v>
      </c>
      <c r="H249" s="10"/>
    </row>
    <row r="250" spans="1:8" hidden="1" outlineLevel="5" x14ac:dyDescent="0.2">
      <c r="A250" s="24" t="s">
        <v>56</v>
      </c>
      <c r="B250" s="17" t="s">
        <v>22</v>
      </c>
      <c r="C250" s="18">
        <v>0</v>
      </c>
      <c r="D250" s="21">
        <v>179211.47</v>
      </c>
      <c r="E250" s="21">
        <v>179211</v>
      </c>
      <c r="F250" s="19">
        <f t="shared" si="11"/>
        <v>0.99999737740000683</v>
      </c>
      <c r="G250" s="20" t="e">
        <f t="shared" si="10"/>
        <v>#DIV/0!</v>
      </c>
      <c r="H250" s="10"/>
    </row>
    <row r="251" spans="1:8" outlineLevel="2" collapsed="1" x14ac:dyDescent="0.2">
      <c r="A251" s="24" t="s">
        <v>163</v>
      </c>
      <c r="B251" s="17" t="s">
        <v>23</v>
      </c>
      <c r="C251" s="18">
        <f>C252+C258+C262</f>
        <v>20594324.510000002</v>
      </c>
      <c r="D251" s="21">
        <v>21048208.07</v>
      </c>
      <c r="E251" s="21">
        <v>20441238.09</v>
      </c>
      <c r="F251" s="19">
        <f t="shared" si="11"/>
        <v>0.97116286678745278</v>
      </c>
      <c r="G251" s="20">
        <f t="shared" si="10"/>
        <v>0.99256657241048774</v>
      </c>
      <c r="H251" s="10"/>
    </row>
    <row r="252" spans="1:8" ht="25.5" hidden="1" outlineLevel="3" x14ac:dyDescent="0.2">
      <c r="A252" s="24" t="s">
        <v>124</v>
      </c>
      <c r="B252" s="17" t="s">
        <v>23</v>
      </c>
      <c r="C252" s="18">
        <f>C253</f>
        <v>20571600.510000002</v>
      </c>
      <c r="D252" s="21">
        <v>20274408.07</v>
      </c>
      <c r="E252" s="21">
        <v>20195038.09</v>
      </c>
      <c r="F252" s="19">
        <f t="shared" si="11"/>
        <v>0.99608521345106771</v>
      </c>
      <c r="G252" s="20">
        <f t="shared" si="10"/>
        <v>0.98169503535629365</v>
      </c>
      <c r="H252" s="11"/>
    </row>
    <row r="253" spans="1:8" ht="38.25" hidden="1" outlineLevel="4" x14ac:dyDescent="0.2">
      <c r="A253" s="24" t="s">
        <v>67</v>
      </c>
      <c r="B253" s="17" t="s">
        <v>23</v>
      </c>
      <c r="C253" s="18">
        <f>C254</f>
        <v>20571600.510000002</v>
      </c>
      <c r="D253" s="21">
        <v>20274408.07</v>
      </c>
      <c r="E253" s="21">
        <v>20195038.09</v>
      </c>
      <c r="F253" s="19">
        <f t="shared" si="11"/>
        <v>0.99608521345106771</v>
      </c>
      <c r="G253" s="20">
        <f t="shared" si="10"/>
        <v>0.98169503535629365</v>
      </c>
      <c r="H253" s="10"/>
    </row>
    <row r="254" spans="1:8" hidden="1" outlineLevel="5" x14ac:dyDescent="0.2">
      <c r="A254" s="24" t="s">
        <v>56</v>
      </c>
      <c r="B254" s="17" t="s">
        <v>23</v>
      </c>
      <c r="C254" s="21">
        <v>20571600.510000002</v>
      </c>
      <c r="D254" s="21">
        <v>20274408.07</v>
      </c>
      <c r="E254" s="21">
        <v>20195038.09</v>
      </c>
      <c r="F254" s="19">
        <f t="shared" si="11"/>
        <v>0.99608521345106771</v>
      </c>
      <c r="G254" s="20">
        <f t="shared" si="10"/>
        <v>0.98169503535629365</v>
      </c>
      <c r="H254" s="10"/>
    </row>
    <row r="255" spans="1:8" ht="51" hidden="1" outlineLevel="3" x14ac:dyDescent="0.2">
      <c r="A255" s="24" t="s">
        <v>80</v>
      </c>
      <c r="B255" s="17" t="s">
        <v>23</v>
      </c>
      <c r="C255" s="18">
        <f>C256</f>
        <v>0</v>
      </c>
      <c r="D255" s="21">
        <v>215000</v>
      </c>
      <c r="E255" s="21">
        <v>215000</v>
      </c>
      <c r="F255" s="19">
        <f t="shared" si="11"/>
        <v>1</v>
      </c>
      <c r="G255" s="20" t="e">
        <f t="shared" si="10"/>
        <v>#DIV/0!</v>
      </c>
      <c r="H255" s="11"/>
    </row>
    <row r="256" spans="1:8" ht="38.25" hidden="1" outlineLevel="4" x14ac:dyDescent="0.2">
      <c r="A256" s="24" t="s">
        <v>67</v>
      </c>
      <c r="B256" s="17" t="s">
        <v>23</v>
      </c>
      <c r="C256" s="18">
        <f>C257</f>
        <v>0</v>
      </c>
      <c r="D256" s="21">
        <v>215000</v>
      </c>
      <c r="E256" s="21">
        <v>215000</v>
      </c>
      <c r="F256" s="19">
        <f t="shared" si="11"/>
        <v>1</v>
      </c>
      <c r="G256" s="20" t="e">
        <f t="shared" si="10"/>
        <v>#DIV/0!</v>
      </c>
      <c r="H256" s="10"/>
    </row>
    <row r="257" spans="1:8" hidden="1" outlineLevel="5" x14ac:dyDescent="0.2">
      <c r="A257" s="24" t="s">
        <v>56</v>
      </c>
      <c r="B257" s="17" t="s">
        <v>23</v>
      </c>
      <c r="C257" s="18">
        <v>0</v>
      </c>
      <c r="D257" s="21">
        <v>215000</v>
      </c>
      <c r="E257" s="21">
        <v>215000</v>
      </c>
      <c r="F257" s="19">
        <f t="shared" si="11"/>
        <v>1</v>
      </c>
      <c r="G257" s="20" t="e">
        <f t="shared" si="10"/>
        <v>#DIV/0!</v>
      </c>
      <c r="H257" s="10"/>
    </row>
    <row r="258" spans="1:8" ht="51" hidden="1" outlineLevel="3" x14ac:dyDescent="0.2">
      <c r="A258" s="24" t="s">
        <v>125</v>
      </c>
      <c r="B258" s="17" t="s">
        <v>23</v>
      </c>
      <c r="C258" s="18"/>
      <c r="D258" s="21">
        <v>527600</v>
      </c>
      <c r="E258" s="21">
        <v>0</v>
      </c>
      <c r="F258" s="19">
        <f t="shared" si="11"/>
        <v>0</v>
      </c>
      <c r="G258" s="20" t="e">
        <f t="shared" si="10"/>
        <v>#DIV/0!</v>
      </c>
      <c r="H258" s="10"/>
    </row>
    <row r="259" spans="1:8" ht="38.25" hidden="1" outlineLevel="4" x14ac:dyDescent="0.2">
      <c r="A259" s="24" t="s">
        <v>67</v>
      </c>
      <c r="B259" s="17" t="s">
        <v>23</v>
      </c>
      <c r="C259" s="18"/>
      <c r="D259" s="21">
        <v>527600</v>
      </c>
      <c r="E259" s="21">
        <v>0</v>
      </c>
      <c r="F259" s="19">
        <f t="shared" si="11"/>
        <v>0</v>
      </c>
      <c r="G259" s="20" t="e">
        <f t="shared" si="10"/>
        <v>#DIV/0!</v>
      </c>
      <c r="H259" s="10"/>
    </row>
    <row r="260" spans="1:8" hidden="1" outlineLevel="5" x14ac:dyDescent="0.2">
      <c r="A260" s="24" t="s">
        <v>56</v>
      </c>
      <c r="B260" s="17" t="s">
        <v>23</v>
      </c>
      <c r="C260" s="21"/>
      <c r="D260" s="21">
        <v>520800</v>
      </c>
      <c r="E260" s="21">
        <v>0</v>
      </c>
      <c r="F260" s="19">
        <f t="shared" si="11"/>
        <v>0</v>
      </c>
      <c r="G260" s="20" t="e">
        <f t="shared" si="10"/>
        <v>#DIV/0!</v>
      </c>
      <c r="H260" s="10"/>
    </row>
    <row r="261" spans="1:8" hidden="1" outlineLevel="5" x14ac:dyDescent="0.2">
      <c r="A261" s="24" t="s">
        <v>61</v>
      </c>
      <c r="B261" s="17" t="s">
        <v>23</v>
      </c>
      <c r="C261" s="18"/>
      <c r="D261" s="21">
        <v>6800</v>
      </c>
      <c r="E261" s="21">
        <v>0</v>
      </c>
      <c r="F261" s="19">
        <f t="shared" si="11"/>
        <v>0</v>
      </c>
      <c r="G261" s="20" t="e">
        <f t="shared" ref="G261:G324" si="12">E261/C261</f>
        <v>#DIV/0!</v>
      </c>
      <c r="H261" s="10"/>
    </row>
    <row r="262" spans="1:8" ht="38.25" hidden="1" outlineLevel="3" x14ac:dyDescent="0.2">
      <c r="A262" s="24" t="s">
        <v>111</v>
      </c>
      <c r="B262" s="17" t="s">
        <v>23</v>
      </c>
      <c r="C262" s="18">
        <f>C263</f>
        <v>22724</v>
      </c>
      <c r="D262" s="21">
        <v>31200</v>
      </c>
      <c r="E262" s="21">
        <v>31200</v>
      </c>
      <c r="F262" s="19">
        <f t="shared" si="11"/>
        <v>1</v>
      </c>
      <c r="G262" s="20">
        <f t="shared" si="12"/>
        <v>1.3729977116704806</v>
      </c>
      <c r="H262" s="10"/>
    </row>
    <row r="263" spans="1:8" ht="38.25" hidden="1" outlineLevel="4" x14ac:dyDescent="0.2">
      <c r="A263" s="24" t="s">
        <v>67</v>
      </c>
      <c r="B263" s="17" t="s">
        <v>23</v>
      </c>
      <c r="C263" s="18">
        <f>C264</f>
        <v>22724</v>
      </c>
      <c r="D263" s="21">
        <v>31200</v>
      </c>
      <c r="E263" s="21">
        <v>31200</v>
      </c>
      <c r="F263" s="19">
        <f t="shared" si="11"/>
        <v>1</v>
      </c>
      <c r="G263" s="20">
        <f t="shared" si="12"/>
        <v>1.3729977116704806</v>
      </c>
      <c r="H263" s="10"/>
    </row>
    <row r="264" spans="1:8" hidden="1" outlineLevel="5" x14ac:dyDescent="0.2">
      <c r="A264" s="24" t="s">
        <v>56</v>
      </c>
      <c r="B264" s="17" t="s">
        <v>23</v>
      </c>
      <c r="C264" s="21">
        <v>22724</v>
      </c>
      <c r="D264" s="21">
        <v>31200</v>
      </c>
      <c r="E264" s="21">
        <v>31200</v>
      </c>
      <c r="F264" s="19">
        <f t="shared" si="11"/>
        <v>1</v>
      </c>
      <c r="G264" s="20">
        <f t="shared" si="12"/>
        <v>1.3729977116704806</v>
      </c>
      <c r="H264" s="10"/>
    </row>
    <row r="265" spans="1:8" ht="63.75" hidden="1" outlineLevel="3" x14ac:dyDescent="0.2">
      <c r="A265" s="24" t="s">
        <v>126</v>
      </c>
      <c r="B265" s="17" t="s">
        <v>23</v>
      </c>
      <c r="C265" s="18"/>
      <c r="D265" s="21">
        <v>0</v>
      </c>
      <c r="E265" s="21">
        <v>0</v>
      </c>
      <c r="F265" s="19" t="e">
        <f t="shared" si="11"/>
        <v>#DIV/0!</v>
      </c>
      <c r="G265" s="20" t="e">
        <f t="shared" si="12"/>
        <v>#DIV/0!</v>
      </c>
      <c r="H265" s="10"/>
    </row>
    <row r="266" spans="1:8" ht="38.25" hidden="1" outlineLevel="4" x14ac:dyDescent="0.2">
      <c r="A266" s="24" t="s">
        <v>67</v>
      </c>
      <c r="B266" s="17" t="s">
        <v>23</v>
      </c>
      <c r="C266" s="18"/>
      <c r="D266" s="21">
        <v>0</v>
      </c>
      <c r="E266" s="21">
        <v>0</v>
      </c>
      <c r="F266" s="19" t="e">
        <f t="shared" si="11"/>
        <v>#DIV/0!</v>
      </c>
      <c r="G266" s="20" t="e">
        <f t="shared" si="12"/>
        <v>#DIV/0!</v>
      </c>
      <c r="H266" s="10"/>
    </row>
    <row r="267" spans="1:8" hidden="1" outlineLevel="5" x14ac:dyDescent="0.2">
      <c r="A267" s="24" t="s">
        <v>56</v>
      </c>
      <c r="B267" s="17" t="s">
        <v>23</v>
      </c>
      <c r="C267" s="18"/>
      <c r="D267" s="21">
        <v>0</v>
      </c>
      <c r="E267" s="21">
        <v>0</v>
      </c>
      <c r="F267" s="19" t="e">
        <f t="shared" si="11"/>
        <v>#DIV/0!</v>
      </c>
      <c r="G267" s="20" t="e">
        <f t="shared" si="12"/>
        <v>#DIV/0!</v>
      </c>
      <c r="H267" s="10"/>
    </row>
    <row r="268" spans="1:8" ht="25.5" hidden="1" outlineLevel="3" x14ac:dyDescent="0.2">
      <c r="A268" s="24" t="s">
        <v>127</v>
      </c>
      <c r="B268" s="17" t="s">
        <v>23</v>
      </c>
      <c r="C268" s="18"/>
      <c r="D268" s="21">
        <v>0</v>
      </c>
      <c r="E268" s="21">
        <v>0</v>
      </c>
      <c r="F268" s="19" t="e">
        <f t="shared" si="11"/>
        <v>#DIV/0!</v>
      </c>
      <c r="G268" s="20" t="e">
        <f t="shared" si="12"/>
        <v>#DIV/0!</v>
      </c>
      <c r="H268" s="10"/>
    </row>
    <row r="269" spans="1:8" ht="38.25" hidden="1" outlineLevel="4" x14ac:dyDescent="0.2">
      <c r="A269" s="24" t="s">
        <v>67</v>
      </c>
      <c r="B269" s="17" t="s">
        <v>23</v>
      </c>
      <c r="C269" s="18"/>
      <c r="D269" s="21">
        <v>0</v>
      </c>
      <c r="E269" s="21">
        <v>0</v>
      </c>
      <c r="F269" s="19" t="e">
        <f t="shared" si="11"/>
        <v>#DIV/0!</v>
      </c>
      <c r="G269" s="20" t="e">
        <f t="shared" si="12"/>
        <v>#DIV/0!</v>
      </c>
      <c r="H269" s="10"/>
    </row>
    <row r="270" spans="1:8" hidden="1" outlineLevel="5" x14ac:dyDescent="0.2">
      <c r="A270" s="24" t="s">
        <v>56</v>
      </c>
      <c r="B270" s="17" t="s">
        <v>23</v>
      </c>
      <c r="C270" s="18"/>
      <c r="D270" s="21">
        <v>0</v>
      </c>
      <c r="E270" s="21">
        <v>0</v>
      </c>
      <c r="F270" s="19" t="e">
        <f t="shared" si="11"/>
        <v>#DIV/0!</v>
      </c>
      <c r="G270" s="20" t="e">
        <f t="shared" si="12"/>
        <v>#DIV/0!</v>
      </c>
      <c r="H270" s="10"/>
    </row>
    <row r="271" spans="1:8" ht="38.25" hidden="1" outlineLevel="3" x14ac:dyDescent="0.2">
      <c r="A271" s="24" t="s">
        <v>112</v>
      </c>
      <c r="B271" s="17" t="s">
        <v>23</v>
      </c>
      <c r="C271" s="18"/>
      <c r="D271" s="21">
        <v>0</v>
      </c>
      <c r="E271" s="21">
        <v>0</v>
      </c>
      <c r="F271" s="19" t="e">
        <f t="shared" si="11"/>
        <v>#DIV/0!</v>
      </c>
      <c r="G271" s="20" t="e">
        <f t="shared" si="12"/>
        <v>#DIV/0!</v>
      </c>
      <c r="H271" s="10"/>
    </row>
    <row r="272" spans="1:8" ht="38.25" hidden="1" outlineLevel="4" x14ac:dyDescent="0.2">
      <c r="A272" s="24" t="s">
        <v>67</v>
      </c>
      <c r="B272" s="17" t="s">
        <v>23</v>
      </c>
      <c r="C272" s="18"/>
      <c r="D272" s="21">
        <v>0</v>
      </c>
      <c r="E272" s="21">
        <v>0</v>
      </c>
      <c r="F272" s="19" t="e">
        <f t="shared" si="11"/>
        <v>#DIV/0!</v>
      </c>
      <c r="G272" s="20" t="e">
        <f t="shared" si="12"/>
        <v>#DIV/0!</v>
      </c>
      <c r="H272" s="10"/>
    </row>
    <row r="273" spans="1:8" hidden="1" outlineLevel="5" x14ac:dyDescent="0.2">
      <c r="A273" s="24" t="s">
        <v>56</v>
      </c>
      <c r="B273" s="17" t="s">
        <v>23</v>
      </c>
      <c r="C273" s="18"/>
      <c r="D273" s="21">
        <v>0</v>
      </c>
      <c r="E273" s="21">
        <v>0</v>
      </c>
      <c r="F273" s="19" t="e">
        <f t="shared" si="11"/>
        <v>#DIV/0!</v>
      </c>
      <c r="G273" s="20" t="e">
        <f t="shared" si="12"/>
        <v>#DIV/0!</v>
      </c>
      <c r="H273" s="10"/>
    </row>
    <row r="274" spans="1:8" ht="25.5" hidden="1" outlineLevel="3" x14ac:dyDescent="0.2">
      <c r="A274" s="24" t="s">
        <v>127</v>
      </c>
      <c r="B274" s="17" t="s">
        <v>23</v>
      </c>
      <c r="C274" s="18"/>
      <c r="D274" s="21">
        <v>0</v>
      </c>
      <c r="E274" s="21">
        <v>0</v>
      </c>
      <c r="F274" s="19" t="e">
        <f t="shared" si="11"/>
        <v>#DIV/0!</v>
      </c>
      <c r="G274" s="20" t="e">
        <f t="shared" si="12"/>
        <v>#DIV/0!</v>
      </c>
      <c r="H274" s="10"/>
    </row>
    <row r="275" spans="1:8" ht="38.25" hidden="1" outlineLevel="4" x14ac:dyDescent="0.2">
      <c r="A275" s="24" t="s">
        <v>67</v>
      </c>
      <c r="B275" s="17" t="s">
        <v>23</v>
      </c>
      <c r="C275" s="18"/>
      <c r="D275" s="21">
        <v>0</v>
      </c>
      <c r="E275" s="21">
        <v>0</v>
      </c>
      <c r="F275" s="19" t="e">
        <f t="shared" si="11"/>
        <v>#DIV/0!</v>
      </c>
      <c r="G275" s="20" t="e">
        <f t="shared" si="12"/>
        <v>#DIV/0!</v>
      </c>
      <c r="H275" s="10"/>
    </row>
    <row r="276" spans="1:8" hidden="1" outlineLevel="5" x14ac:dyDescent="0.2">
      <c r="A276" s="24" t="s">
        <v>56</v>
      </c>
      <c r="B276" s="17" t="s">
        <v>23</v>
      </c>
      <c r="C276" s="21"/>
      <c r="D276" s="21">
        <v>0</v>
      </c>
      <c r="E276" s="21">
        <v>0</v>
      </c>
      <c r="F276" s="19" t="e">
        <f t="shared" si="11"/>
        <v>#DIV/0!</v>
      </c>
      <c r="G276" s="20" t="e">
        <f t="shared" si="12"/>
        <v>#DIV/0!</v>
      </c>
      <c r="H276" s="10"/>
    </row>
    <row r="277" spans="1:8" outlineLevel="2" collapsed="1" x14ac:dyDescent="0.2">
      <c r="A277" s="24" t="s">
        <v>164</v>
      </c>
      <c r="B277" s="17" t="s">
        <v>24</v>
      </c>
      <c r="C277" s="18">
        <f>C278</f>
        <v>405000</v>
      </c>
      <c r="D277" s="21">
        <v>348300.54</v>
      </c>
      <c r="E277" s="21">
        <v>207900.54</v>
      </c>
      <c r="F277" s="19">
        <f t="shared" si="11"/>
        <v>0.59689984976767485</v>
      </c>
      <c r="G277" s="20">
        <f t="shared" si="12"/>
        <v>0.51333466666666672</v>
      </c>
      <c r="H277" s="10"/>
    </row>
    <row r="278" spans="1:8" ht="25.5" hidden="1" outlineLevel="3" x14ac:dyDescent="0.2">
      <c r="A278" s="24" t="s">
        <v>128</v>
      </c>
      <c r="B278" s="17" t="s">
        <v>24</v>
      </c>
      <c r="C278" s="18">
        <f>C279</f>
        <v>405000</v>
      </c>
      <c r="D278" s="21">
        <v>348300.54</v>
      </c>
      <c r="E278" s="21">
        <v>207900.54</v>
      </c>
      <c r="F278" s="19">
        <f t="shared" si="11"/>
        <v>0.59689984976767485</v>
      </c>
      <c r="G278" s="20">
        <f t="shared" si="12"/>
        <v>0.51333466666666672</v>
      </c>
      <c r="H278" s="10"/>
    </row>
    <row r="279" spans="1:8" ht="38.25" hidden="1" outlineLevel="4" x14ac:dyDescent="0.2">
      <c r="A279" s="24" t="s">
        <v>67</v>
      </c>
      <c r="B279" s="17" t="s">
        <v>24</v>
      </c>
      <c r="C279" s="18">
        <f>C280</f>
        <v>405000</v>
      </c>
      <c r="D279" s="21">
        <v>348300.54</v>
      </c>
      <c r="E279" s="21">
        <v>207900.54</v>
      </c>
      <c r="F279" s="19">
        <f t="shared" si="11"/>
        <v>0.59689984976767485</v>
      </c>
      <c r="G279" s="20">
        <f t="shared" si="12"/>
        <v>0.51333466666666672</v>
      </c>
      <c r="H279" s="10"/>
    </row>
    <row r="280" spans="1:8" hidden="1" outlineLevel="5" x14ac:dyDescent="0.2">
      <c r="A280" s="24" t="s">
        <v>56</v>
      </c>
      <c r="B280" s="17" t="s">
        <v>24</v>
      </c>
      <c r="C280" s="21">
        <v>405000</v>
      </c>
      <c r="D280" s="21">
        <v>348300.54</v>
      </c>
      <c r="E280" s="21">
        <v>207900.54</v>
      </c>
      <c r="F280" s="19">
        <f t="shared" si="11"/>
        <v>0.59689984976767485</v>
      </c>
      <c r="G280" s="20">
        <f t="shared" si="12"/>
        <v>0.51333466666666672</v>
      </c>
      <c r="H280" s="10"/>
    </row>
    <row r="281" spans="1:8" outlineLevel="2" collapsed="1" x14ac:dyDescent="0.2">
      <c r="A281" s="24" t="s">
        <v>165</v>
      </c>
      <c r="B281" s="17" t="s">
        <v>25</v>
      </c>
      <c r="C281" s="18">
        <f>C282</f>
        <v>8423635</v>
      </c>
      <c r="D281" s="21">
        <v>8535152</v>
      </c>
      <c r="E281" s="21">
        <v>8477275.3399999999</v>
      </c>
      <c r="F281" s="19">
        <f t="shared" si="11"/>
        <v>0.99321902410173835</v>
      </c>
      <c r="G281" s="20">
        <f t="shared" si="12"/>
        <v>1.0063678376377894</v>
      </c>
      <c r="H281" s="10"/>
    </row>
    <row r="282" spans="1:8" ht="51" hidden="1" outlineLevel="3" x14ac:dyDescent="0.2">
      <c r="A282" s="24" t="s">
        <v>129</v>
      </c>
      <c r="B282" s="17" t="s">
        <v>25</v>
      </c>
      <c r="C282" s="18">
        <f>C283+C285+C287</f>
        <v>8423635</v>
      </c>
      <c r="D282" s="21">
        <v>8535152</v>
      </c>
      <c r="E282" s="21">
        <v>8477275.3399999999</v>
      </c>
      <c r="F282" s="19">
        <f t="shared" si="11"/>
        <v>0.99321902410173835</v>
      </c>
      <c r="G282" s="20">
        <f t="shared" si="12"/>
        <v>1.0063678376377894</v>
      </c>
      <c r="H282" s="10"/>
    </row>
    <row r="283" spans="1:8" ht="76.5" hidden="1" outlineLevel="4" x14ac:dyDescent="0.2">
      <c r="A283" s="24" t="s">
        <v>64</v>
      </c>
      <c r="B283" s="17" t="s">
        <v>25</v>
      </c>
      <c r="C283" s="18">
        <f>C284</f>
        <v>7613000</v>
      </c>
      <c r="D283" s="21">
        <v>7738400</v>
      </c>
      <c r="E283" s="21">
        <v>7734481.3799999999</v>
      </c>
      <c r="F283" s="19">
        <f t="shared" si="11"/>
        <v>0.99949361366690792</v>
      </c>
      <c r="G283" s="20">
        <f t="shared" si="12"/>
        <v>1.0159570970707998</v>
      </c>
      <c r="H283" s="10"/>
    </row>
    <row r="284" spans="1:8" ht="25.5" hidden="1" outlineLevel="5" x14ac:dyDescent="0.2">
      <c r="A284" s="24" t="s">
        <v>57</v>
      </c>
      <c r="B284" s="17" t="s">
        <v>25</v>
      </c>
      <c r="C284" s="21">
        <v>7613000</v>
      </c>
      <c r="D284" s="21">
        <v>7738400</v>
      </c>
      <c r="E284" s="21">
        <v>7734481.3799999999</v>
      </c>
      <c r="F284" s="19">
        <f t="shared" si="11"/>
        <v>0.99949361366690792</v>
      </c>
      <c r="G284" s="20">
        <f t="shared" si="12"/>
        <v>1.0159570970707998</v>
      </c>
      <c r="H284" s="10"/>
    </row>
    <row r="285" spans="1:8" ht="38.25" hidden="1" outlineLevel="4" x14ac:dyDescent="0.2">
      <c r="A285" s="24" t="s">
        <v>65</v>
      </c>
      <c r="B285" s="17" t="s">
        <v>25</v>
      </c>
      <c r="C285" s="18">
        <f>C286</f>
        <v>795635</v>
      </c>
      <c r="D285" s="21">
        <v>795635</v>
      </c>
      <c r="E285" s="21">
        <v>741676.96</v>
      </c>
      <c r="F285" s="19">
        <f t="shared" si="11"/>
        <v>0.93218242033093057</v>
      </c>
      <c r="G285" s="20">
        <f t="shared" si="12"/>
        <v>0.93218242033093057</v>
      </c>
      <c r="H285" s="10"/>
    </row>
    <row r="286" spans="1:8" ht="38.25" hidden="1" outlineLevel="5" x14ac:dyDescent="0.2">
      <c r="A286" s="24" t="s">
        <v>53</v>
      </c>
      <c r="B286" s="17" t="s">
        <v>25</v>
      </c>
      <c r="C286" s="21">
        <v>795635</v>
      </c>
      <c r="D286" s="21">
        <v>795635</v>
      </c>
      <c r="E286" s="21">
        <v>741676.96</v>
      </c>
      <c r="F286" s="19">
        <f t="shared" ref="F286:F349" si="13">E286/D286</f>
        <v>0.93218242033093057</v>
      </c>
      <c r="G286" s="20">
        <f t="shared" si="12"/>
        <v>0.93218242033093057</v>
      </c>
      <c r="H286" s="10"/>
    </row>
    <row r="287" spans="1:8" hidden="1" outlineLevel="4" x14ac:dyDescent="0.2">
      <c r="A287" s="24" t="s">
        <v>66</v>
      </c>
      <c r="B287" s="17" t="s">
        <v>25</v>
      </c>
      <c r="C287" s="18">
        <f>C288</f>
        <v>15000</v>
      </c>
      <c r="D287" s="21">
        <v>1117</v>
      </c>
      <c r="E287" s="21">
        <v>1117</v>
      </c>
      <c r="F287" s="19">
        <f t="shared" si="13"/>
        <v>1</v>
      </c>
      <c r="G287" s="20">
        <f t="shared" si="12"/>
        <v>7.4466666666666667E-2</v>
      </c>
      <c r="H287" s="10"/>
    </row>
    <row r="288" spans="1:8" hidden="1" outlineLevel="5" x14ac:dyDescent="0.2">
      <c r="A288" s="24" t="s">
        <v>54</v>
      </c>
      <c r="B288" s="17" t="s">
        <v>25</v>
      </c>
      <c r="C288" s="21">
        <v>15000</v>
      </c>
      <c r="D288" s="21">
        <v>1117</v>
      </c>
      <c r="E288" s="21">
        <v>1117</v>
      </c>
      <c r="F288" s="19">
        <f t="shared" si="13"/>
        <v>1</v>
      </c>
      <c r="G288" s="20">
        <f t="shared" si="12"/>
        <v>7.4466666666666667E-2</v>
      </c>
      <c r="H288" s="10"/>
    </row>
    <row r="289" spans="1:8" s="33" customFormat="1" outlineLevel="1" collapsed="1" x14ac:dyDescent="0.2">
      <c r="A289" s="23" t="s">
        <v>181</v>
      </c>
      <c r="B289" s="25" t="s">
        <v>26</v>
      </c>
      <c r="C289" s="26">
        <f>C290+C300</f>
        <v>12264367</v>
      </c>
      <c r="D289" s="27">
        <v>11913418.83</v>
      </c>
      <c r="E289" s="27">
        <v>11845855.98</v>
      </c>
      <c r="F289" s="28">
        <f t="shared" si="13"/>
        <v>0.99432884456056692</v>
      </c>
      <c r="G289" s="29">
        <f t="shared" si="12"/>
        <v>0.96587585645471963</v>
      </c>
      <c r="H289" s="34"/>
    </row>
    <row r="290" spans="1:8" outlineLevel="2" x14ac:dyDescent="0.2">
      <c r="A290" s="24" t="s">
        <v>166</v>
      </c>
      <c r="B290" s="17" t="s">
        <v>27</v>
      </c>
      <c r="C290" s="18">
        <f>C291+C294+C297</f>
        <v>10562257</v>
      </c>
      <c r="D290" s="21">
        <v>10044891.83</v>
      </c>
      <c r="E290" s="21">
        <v>10003477.82</v>
      </c>
      <c r="F290" s="19">
        <f t="shared" si="13"/>
        <v>0.99587710741928415</v>
      </c>
      <c r="G290" s="20">
        <f t="shared" si="12"/>
        <v>0.94709661202146478</v>
      </c>
      <c r="H290" s="10"/>
    </row>
    <row r="291" spans="1:8" hidden="1" outlineLevel="3" x14ac:dyDescent="0.2">
      <c r="A291" s="24" t="s">
        <v>130</v>
      </c>
      <c r="B291" s="17" t="s">
        <v>27</v>
      </c>
      <c r="C291" s="18">
        <f>C292</f>
        <v>1962260</v>
      </c>
      <c r="D291" s="21">
        <v>1967425</v>
      </c>
      <c r="E291" s="21">
        <v>1926010.99</v>
      </c>
      <c r="F291" s="19">
        <f t="shared" si="13"/>
        <v>0.97895014549474568</v>
      </c>
      <c r="G291" s="20">
        <f t="shared" si="12"/>
        <v>0.98152690774922791</v>
      </c>
      <c r="H291" s="10"/>
    </row>
    <row r="292" spans="1:8" ht="38.25" hidden="1" outlineLevel="4" x14ac:dyDescent="0.2">
      <c r="A292" s="24" t="s">
        <v>67</v>
      </c>
      <c r="B292" s="17" t="s">
        <v>27</v>
      </c>
      <c r="C292" s="18">
        <f>C293</f>
        <v>1962260</v>
      </c>
      <c r="D292" s="21">
        <v>1967425</v>
      </c>
      <c r="E292" s="21">
        <v>1926010.99</v>
      </c>
      <c r="F292" s="19">
        <f t="shared" si="13"/>
        <v>0.97895014549474568</v>
      </c>
      <c r="G292" s="20">
        <f t="shared" si="12"/>
        <v>0.98152690774922791</v>
      </c>
      <c r="H292" s="10"/>
    </row>
    <row r="293" spans="1:8" hidden="1" outlineLevel="5" x14ac:dyDescent="0.2">
      <c r="A293" s="24" t="s">
        <v>56</v>
      </c>
      <c r="B293" s="17" t="s">
        <v>27</v>
      </c>
      <c r="C293" s="21">
        <v>1962260</v>
      </c>
      <c r="D293" s="21">
        <v>1967425</v>
      </c>
      <c r="E293" s="21">
        <v>1926010.99</v>
      </c>
      <c r="F293" s="19">
        <f t="shared" si="13"/>
        <v>0.97895014549474568</v>
      </c>
      <c r="G293" s="20">
        <f t="shared" si="12"/>
        <v>0.98152690774922791</v>
      </c>
      <c r="H293" s="10"/>
    </row>
    <row r="294" spans="1:8" ht="25.5" hidden="1" outlineLevel="3" x14ac:dyDescent="0.2">
      <c r="A294" s="24" t="s">
        <v>131</v>
      </c>
      <c r="B294" s="17" t="s">
        <v>27</v>
      </c>
      <c r="C294" s="18">
        <f>C295</f>
        <v>7954836</v>
      </c>
      <c r="D294" s="21">
        <v>8001266.8300000001</v>
      </c>
      <c r="E294" s="21">
        <v>8001266.8300000001</v>
      </c>
      <c r="F294" s="19">
        <f t="shared" si="13"/>
        <v>1</v>
      </c>
      <c r="G294" s="20">
        <f t="shared" si="12"/>
        <v>1.0058368054350837</v>
      </c>
      <c r="H294" s="10"/>
    </row>
    <row r="295" spans="1:8" ht="38.25" hidden="1" outlineLevel="4" x14ac:dyDescent="0.2">
      <c r="A295" s="24" t="s">
        <v>67</v>
      </c>
      <c r="B295" s="17" t="s">
        <v>27</v>
      </c>
      <c r="C295" s="18">
        <f>C296</f>
        <v>7954836</v>
      </c>
      <c r="D295" s="21">
        <v>8001266.8300000001</v>
      </c>
      <c r="E295" s="21">
        <v>8001266.8300000001</v>
      </c>
      <c r="F295" s="19">
        <f t="shared" si="13"/>
        <v>1</v>
      </c>
      <c r="G295" s="20">
        <f t="shared" si="12"/>
        <v>1.0058368054350837</v>
      </c>
      <c r="H295" s="10"/>
    </row>
    <row r="296" spans="1:8" hidden="1" outlineLevel="5" x14ac:dyDescent="0.2">
      <c r="A296" s="24" t="s">
        <v>61</v>
      </c>
      <c r="B296" s="17" t="s">
        <v>27</v>
      </c>
      <c r="C296" s="21">
        <v>7954836</v>
      </c>
      <c r="D296" s="21">
        <v>8001266.8300000001</v>
      </c>
      <c r="E296" s="21">
        <v>8001266.8300000001</v>
      </c>
      <c r="F296" s="19">
        <f t="shared" si="13"/>
        <v>1</v>
      </c>
      <c r="G296" s="20">
        <f t="shared" si="12"/>
        <v>1.0058368054350837</v>
      </c>
      <c r="H296" s="10"/>
    </row>
    <row r="297" spans="1:8" ht="51" hidden="1" outlineLevel="3" x14ac:dyDescent="0.2">
      <c r="A297" s="24" t="s">
        <v>80</v>
      </c>
      <c r="B297" s="17" t="s">
        <v>27</v>
      </c>
      <c r="C297" s="18">
        <f>C298</f>
        <v>645161</v>
      </c>
      <c r="D297" s="21">
        <v>76200</v>
      </c>
      <c r="E297" s="21">
        <v>76200</v>
      </c>
      <c r="F297" s="19">
        <f t="shared" si="13"/>
        <v>1</v>
      </c>
      <c r="G297" s="20">
        <f t="shared" si="12"/>
        <v>0.11811005314952391</v>
      </c>
      <c r="H297" s="10"/>
    </row>
    <row r="298" spans="1:8" ht="38.25" hidden="1" outlineLevel="4" x14ac:dyDescent="0.2">
      <c r="A298" s="24" t="s">
        <v>67</v>
      </c>
      <c r="B298" s="17" t="s">
        <v>27</v>
      </c>
      <c r="C298" s="18">
        <f>C299</f>
        <v>645161</v>
      </c>
      <c r="D298" s="21">
        <v>76200</v>
      </c>
      <c r="E298" s="21">
        <v>76200</v>
      </c>
      <c r="F298" s="19">
        <f t="shared" si="13"/>
        <v>1</v>
      </c>
      <c r="G298" s="20">
        <f t="shared" si="12"/>
        <v>0.11811005314952391</v>
      </c>
      <c r="H298" s="10"/>
    </row>
    <row r="299" spans="1:8" hidden="1" outlineLevel="5" x14ac:dyDescent="0.2">
      <c r="A299" s="24" t="s">
        <v>61</v>
      </c>
      <c r="B299" s="17" t="s">
        <v>27</v>
      </c>
      <c r="C299" s="21">
        <v>645161</v>
      </c>
      <c r="D299" s="21">
        <v>76200</v>
      </c>
      <c r="E299" s="21">
        <v>76200</v>
      </c>
      <c r="F299" s="19">
        <f t="shared" si="13"/>
        <v>1</v>
      </c>
      <c r="G299" s="20">
        <f t="shared" si="12"/>
        <v>0.11811005314952391</v>
      </c>
      <c r="H299" s="10"/>
    </row>
    <row r="300" spans="1:8" ht="25.5" outlineLevel="2" collapsed="1" x14ac:dyDescent="0.2">
      <c r="A300" s="24" t="s">
        <v>167</v>
      </c>
      <c r="B300" s="17" t="s">
        <v>28</v>
      </c>
      <c r="C300" s="18">
        <f>C301</f>
        <v>1702110</v>
      </c>
      <c r="D300" s="21">
        <v>1868527</v>
      </c>
      <c r="E300" s="21">
        <v>1842378.16</v>
      </c>
      <c r="F300" s="19">
        <f t="shared" si="13"/>
        <v>0.9860056397365411</v>
      </c>
      <c r="G300" s="20">
        <f t="shared" si="12"/>
        <v>1.0824083989871394</v>
      </c>
      <c r="H300" s="10"/>
    </row>
    <row r="301" spans="1:8" ht="51" hidden="1" outlineLevel="3" x14ac:dyDescent="0.2">
      <c r="A301" s="24" t="s">
        <v>129</v>
      </c>
      <c r="B301" s="17" t="s">
        <v>28</v>
      </c>
      <c r="C301" s="18">
        <f>C302</f>
        <v>1702110</v>
      </c>
      <c r="D301" s="21">
        <v>1868527</v>
      </c>
      <c r="E301" s="21">
        <v>1842378.16</v>
      </c>
      <c r="F301" s="19">
        <f t="shared" si="13"/>
        <v>0.9860056397365411</v>
      </c>
      <c r="G301" s="20">
        <f t="shared" si="12"/>
        <v>1.0824083989871394</v>
      </c>
      <c r="H301" s="10"/>
    </row>
    <row r="302" spans="1:8" ht="76.5" hidden="1" outlineLevel="4" x14ac:dyDescent="0.2">
      <c r="A302" s="24" t="s">
        <v>64</v>
      </c>
      <c r="B302" s="17" t="s">
        <v>28</v>
      </c>
      <c r="C302" s="18">
        <f>C303</f>
        <v>1702110</v>
      </c>
      <c r="D302" s="21">
        <v>1868527</v>
      </c>
      <c r="E302" s="21">
        <v>1842378.16</v>
      </c>
      <c r="F302" s="19">
        <f t="shared" si="13"/>
        <v>0.9860056397365411</v>
      </c>
      <c r="G302" s="20">
        <f t="shared" si="12"/>
        <v>1.0824083989871394</v>
      </c>
      <c r="H302" s="10"/>
    </row>
    <row r="303" spans="1:8" ht="25.5" hidden="1" outlineLevel="5" x14ac:dyDescent="0.2">
      <c r="A303" s="24" t="s">
        <v>57</v>
      </c>
      <c r="B303" s="17" t="s">
        <v>28</v>
      </c>
      <c r="C303" s="21">
        <v>1702110</v>
      </c>
      <c r="D303" s="21">
        <v>1868527</v>
      </c>
      <c r="E303" s="21">
        <v>1842378.16</v>
      </c>
      <c r="F303" s="19">
        <f t="shared" si="13"/>
        <v>0.9860056397365411</v>
      </c>
      <c r="G303" s="20">
        <f t="shared" si="12"/>
        <v>1.0824083989871394</v>
      </c>
      <c r="H303" s="10"/>
    </row>
    <row r="304" spans="1:8" s="33" customFormat="1" outlineLevel="1" collapsed="1" x14ac:dyDescent="0.2">
      <c r="A304" s="23" t="s">
        <v>182</v>
      </c>
      <c r="B304" s="25" t="s">
        <v>29</v>
      </c>
      <c r="C304" s="26">
        <f>C305+C309+C313+C334</f>
        <v>9790442.7800000012</v>
      </c>
      <c r="D304" s="27">
        <v>10666980.779999999</v>
      </c>
      <c r="E304" s="27">
        <v>8388746.0500000007</v>
      </c>
      <c r="F304" s="28">
        <f t="shared" si="13"/>
        <v>0.78642178354051573</v>
      </c>
      <c r="G304" s="29">
        <f t="shared" si="12"/>
        <v>0.85683009834208945</v>
      </c>
      <c r="H304" s="34"/>
    </row>
    <row r="305" spans="1:8" outlineLevel="2" x14ac:dyDescent="0.2">
      <c r="A305" s="24" t="s">
        <v>168</v>
      </c>
      <c r="B305" s="17" t="s">
        <v>30</v>
      </c>
      <c r="C305" s="18">
        <f>C306</f>
        <v>959617</v>
      </c>
      <c r="D305" s="21">
        <v>822559</v>
      </c>
      <c r="E305" s="21">
        <v>822558.84</v>
      </c>
      <c r="F305" s="19">
        <f t="shared" si="13"/>
        <v>0.99999980548507761</v>
      </c>
      <c r="G305" s="20">
        <f t="shared" si="12"/>
        <v>0.85717410175101105</v>
      </c>
      <c r="H305" s="10"/>
    </row>
    <row r="306" spans="1:8" ht="25.5" hidden="1" outlineLevel="3" x14ac:dyDescent="0.2">
      <c r="A306" s="24" t="s">
        <v>132</v>
      </c>
      <c r="B306" s="17" t="s">
        <v>30</v>
      </c>
      <c r="C306" s="18">
        <f>C307</f>
        <v>959617</v>
      </c>
      <c r="D306" s="21">
        <v>822559</v>
      </c>
      <c r="E306" s="21">
        <v>822558.84</v>
      </c>
      <c r="F306" s="19">
        <f t="shared" si="13"/>
        <v>0.99999980548507761</v>
      </c>
      <c r="G306" s="20">
        <f t="shared" si="12"/>
        <v>0.85717410175101105</v>
      </c>
      <c r="H306" s="10"/>
    </row>
    <row r="307" spans="1:8" ht="25.5" hidden="1" outlineLevel="4" x14ac:dyDescent="0.2">
      <c r="A307" s="24" t="s">
        <v>69</v>
      </c>
      <c r="B307" s="17" t="s">
        <v>30</v>
      </c>
      <c r="C307" s="18">
        <f>C308</f>
        <v>959617</v>
      </c>
      <c r="D307" s="21">
        <v>822559</v>
      </c>
      <c r="E307" s="21">
        <v>822558.84</v>
      </c>
      <c r="F307" s="19">
        <f t="shared" si="13"/>
        <v>0.99999980548507761</v>
      </c>
      <c r="G307" s="20">
        <f t="shared" si="12"/>
        <v>0.85717410175101105</v>
      </c>
      <c r="H307" s="10"/>
    </row>
    <row r="308" spans="1:8" ht="25.5" hidden="1" outlineLevel="5" x14ac:dyDescent="0.2">
      <c r="A308" s="24" t="s">
        <v>62</v>
      </c>
      <c r="B308" s="17" t="s">
        <v>30</v>
      </c>
      <c r="C308" s="21">
        <v>959617</v>
      </c>
      <c r="D308" s="21">
        <v>822559</v>
      </c>
      <c r="E308" s="21">
        <v>822558.84</v>
      </c>
      <c r="F308" s="19">
        <f t="shared" si="13"/>
        <v>0.99999980548507761</v>
      </c>
      <c r="G308" s="20">
        <f t="shared" si="12"/>
        <v>0.85717410175101105</v>
      </c>
      <c r="H308" s="10"/>
    </row>
    <row r="309" spans="1:8" outlineLevel="2" collapsed="1" x14ac:dyDescent="0.2">
      <c r="A309" s="24" t="s">
        <v>169</v>
      </c>
      <c r="B309" s="17" t="s">
        <v>31</v>
      </c>
      <c r="C309" s="18">
        <f>C310</f>
        <v>54000</v>
      </c>
      <c r="D309" s="21">
        <v>54000</v>
      </c>
      <c r="E309" s="21">
        <v>3000</v>
      </c>
      <c r="F309" s="19">
        <f t="shared" si="13"/>
        <v>5.5555555555555552E-2</v>
      </c>
      <c r="G309" s="20">
        <f t="shared" si="12"/>
        <v>5.5555555555555552E-2</v>
      </c>
      <c r="H309" s="10"/>
    </row>
    <row r="310" spans="1:8" ht="51" hidden="1" outlineLevel="3" x14ac:dyDescent="0.2">
      <c r="A310" s="24" t="s">
        <v>133</v>
      </c>
      <c r="B310" s="17" t="s">
        <v>31</v>
      </c>
      <c r="C310" s="18">
        <f>C311</f>
        <v>54000</v>
      </c>
      <c r="D310" s="21">
        <v>54000</v>
      </c>
      <c r="E310" s="21">
        <v>3000</v>
      </c>
      <c r="F310" s="19">
        <f t="shared" si="13"/>
        <v>5.5555555555555552E-2</v>
      </c>
      <c r="G310" s="20">
        <f t="shared" si="12"/>
        <v>5.5555555555555552E-2</v>
      </c>
      <c r="H310" s="10"/>
    </row>
    <row r="311" spans="1:8" ht="25.5" hidden="1" outlineLevel="4" x14ac:dyDescent="0.2">
      <c r="A311" s="24" t="s">
        <v>69</v>
      </c>
      <c r="B311" s="17" t="s">
        <v>31</v>
      </c>
      <c r="C311" s="18">
        <f>C312</f>
        <v>54000</v>
      </c>
      <c r="D311" s="21">
        <v>54000</v>
      </c>
      <c r="E311" s="21">
        <v>3000</v>
      </c>
      <c r="F311" s="19">
        <f t="shared" si="13"/>
        <v>5.5555555555555552E-2</v>
      </c>
      <c r="G311" s="20">
        <f t="shared" si="12"/>
        <v>5.5555555555555552E-2</v>
      </c>
      <c r="H311" s="10"/>
    </row>
    <row r="312" spans="1:8" ht="25.5" hidden="1" outlineLevel="5" x14ac:dyDescent="0.2">
      <c r="A312" s="24" t="s">
        <v>62</v>
      </c>
      <c r="B312" s="17" t="s">
        <v>31</v>
      </c>
      <c r="C312" s="21">
        <v>54000</v>
      </c>
      <c r="D312" s="21">
        <v>54000</v>
      </c>
      <c r="E312" s="21">
        <v>3000</v>
      </c>
      <c r="F312" s="19">
        <f t="shared" si="13"/>
        <v>5.5555555555555552E-2</v>
      </c>
      <c r="G312" s="20">
        <f t="shared" si="12"/>
        <v>5.5555555555555552E-2</v>
      </c>
      <c r="H312" s="10"/>
    </row>
    <row r="313" spans="1:8" outlineLevel="2" collapsed="1" x14ac:dyDescent="0.2">
      <c r="A313" s="24" t="s">
        <v>170</v>
      </c>
      <c r="B313" s="17" t="s">
        <v>32</v>
      </c>
      <c r="C313" s="18">
        <f>C314+C321+C325+C328+C331</f>
        <v>7671195.7800000003</v>
      </c>
      <c r="D313" s="21">
        <v>8674791.7799999993</v>
      </c>
      <c r="E313" s="21">
        <v>6468557.21</v>
      </c>
      <c r="F313" s="19">
        <f t="shared" si="13"/>
        <v>0.74567290766718564</v>
      </c>
      <c r="G313" s="20">
        <f t="shared" si="12"/>
        <v>0.84322671399738414</v>
      </c>
      <c r="H313" s="11"/>
    </row>
    <row r="314" spans="1:8" ht="63.75" hidden="1" outlineLevel="3" x14ac:dyDescent="0.2">
      <c r="A314" s="24" t="s">
        <v>134</v>
      </c>
      <c r="B314" s="17" t="s">
        <v>32</v>
      </c>
      <c r="C314" s="18">
        <f>C315</f>
        <v>1025472</v>
      </c>
      <c r="D314" s="21">
        <v>1025472</v>
      </c>
      <c r="E314" s="21">
        <v>863899</v>
      </c>
      <c r="F314" s="19">
        <f t="shared" si="13"/>
        <v>0.84244035917119142</v>
      </c>
      <c r="G314" s="20">
        <f t="shared" si="12"/>
        <v>0.84244035917119142</v>
      </c>
      <c r="H314" s="10"/>
    </row>
    <row r="315" spans="1:8" ht="25.5" hidden="1" outlineLevel="4" x14ac:dyDescent="0.2">
      <c r="A315" s="24" t="s">
        <v>69</v>
      </c>
      <c r="B315" s="17" t="s">
        <v>32</v>
      </c>
      <c r="C315" s="18">
        <f>C316</f>
        <v>1025472</v>
      </c>
      <c r="D315" s="21">
        <v>1025472</v>
      </c>
      <c r="E315" s="21">
        <v>863899</v>
      </c>
      <c r="F315" s="19">
        <f t="shared" si="13"/>
        <v>0.84244035917119142</v>
      </c>
      <c r="G315" s="20">
        <f t="shared" si="12"/>
        <v>0.84244035917119142</v>
      </c>
      <c r="H315" s="10"/>
    </row>
    <row r="316" spans="1:8" ht="38.25" hidden="1" outlineLevel="5" x14ac:dyDescent="0.2">
      <c r="A316" s="24" t="s">
        <v>60</v>
      </c>
      <c r="B316" s="17" t="s">
        <v>32</v>
      </c>
      <c r="C316" s="21">
        <v>1025472</v>
      </c>
      <c r="D316" s="21">
        <v>1025472</v>
      </c>
      <c r="E316" s="21">
        <v>863899</v>
      </c>
      <c r="F316" s="19">
        <f t="shared" si="13"/>
        <v>0.84244035917119142</v>
      </c>
      <c r="G316" s="20">
        <f t="shared" si="12"/>
        <v>0.84244035917119142</v>
      </c>
      <c r="H316" s="10"/>
    </row>
    <row r="317" spans="1:8" ht="127.5" hidden="1" outlineLevel="3" x14ac:dyDescent="0.2">
      <c r="A317" s="24" t="s">
        <v>135</v>
      </c>
      <c r="B317" s="17" t="s">
        <v>32</v>
      </c>
      <c r="C317" s="18"/>
      <c r="D317" s="21">
        <v>0</v>
      </c>
      <c r="E317" s="21">
        <v>492002.06</v>
      </c>
      <c r="F317" s="19" t="e">
        <f t="shared" si="13"/>
        <v>#DIV/0!</v>
      </c>
      <c r="G317" s="20" t="e">
        <f t="shared" si="12"/>
        <v>#DIV/0!</v>
      </c>
      <c r="H317" s="10"/>
    </row>
    <row r="318" spans="1:8" ht="25.5" hidden="1" outlineLevel="4" x14ac:dyDescent="0.2">
      <c r="A318" s="24" t="s">
        <v>69</v>
      </c>
      <c r="B318" s="17" t="s">
        <v>32</v>
      </c>
      <c r="C318" s="18"/>
      <c r="D318" s="21">
        <v>0</v>
      </c>
      <c r="E318" s="21">
        <v>492002.06</v>
      </c>
      <c r="F318" s="19" t="e">
        <f t="shared" si="13"/>
        <v>#DIV/0!</v>
      </c>
      <c r="G318" s="20" t="e">
        <f t="shared" si="12"/>
        <v>#DIV/0!</v>
      </c>
      <c r="H318" s="10"/>
    </row>
    <row r="319" spans="1:8" ht="25.5" hidden="1" outlineLevel="5" x14ac:dyDescent="0.2">
      <c r="A319" s="24" t="s">
        <v>62</v>
      </c>
      <c r="B319" s="17" t="s">
        <v>32</v>
      </c>
      <c r="C319" s="21"/>
      <c r="D319" s="21">
        <v>0</v>
      </c>
      <c r="E319" s="21">
        <v>371435</v>
      </c>
      <c r="F319" s="19" t="e">
        <f t="shared" si="13"/>
        <v>#DIV/0!</v>
      </c>
      <c r="G319" s="20" t="e">
        <f t="shared" si="12"/>
        <v>#DIV/0!</v>
      </c>
      <c r="H319" s="10"/>
    </row>
    <row r="320" spans="1:8" ht="38.25" hidden="1" outlineLevel="5" x14ac:dyDescent="0.2">
      <c r="A320" s="24" t="s">
        <v>60</v>
      </c>
      <c r="B320" s="17" t="s">
        <v>32</v>
      </c>
      <c r="C320" s="21"/>
      <c r="D320" s="21">
        <v>0</v>
      </c>
      <c r="E320" s="21">
        <v>120567.06</v>
      </c>
      <c r="F320" s="19" t="e">
        <f t="shared" si="13"/>
        <v>#DIV/0!</v>
      </c>
      <c r="G320" s="20" t="e">
        <f t="shared" si="12"/>
        <v>#DIV/0!</v>
      </c>
      <c r="H320" s="10"/>
    </row>
    <row r="321" spans="1:8" ht="191.25" hidden="1" outlineLevel="3" x14ac:dyDescent="0.2">
      <c r="A321" s="24" t="s">
        <v>136</v>
      </c>
      <c r="B321" s="17" t="s">
        <v>32</v>
      </c>
      <c r="C321" s="18">
        <f>C322</f>
        <v>4190622</v>
      </c>
      <c r="D321" s="21">
        <v>4190622</v>
      </c>
      <c r="E321" s="21">
        <f>E322</f>
        <v>2989664.9699999997</v>
      </c>
      <c r="F321" s="19">
        <f t="shared" si="13"/>
        <v>0.71341795322985457</v>
      </c>
      <c r="G321" s="20">
        <f t="shared" si="12"/>
        <v>0.71341795322985457</v>
      </c>
      <c r="H321" s="10"/>
    </row>
    <row r="322" spans="1:8" ht="25.5" hidden="1" outlineLevel="4" x14ac:dyDescent="0.2">
      <c r="A322" s="24" t="s">
        <v>69</v>
      </c>
      <c r="B322" s="17" t="s">
        <v>32</v>
      </c>
      <c r="C322" s="18">
        <f>C323+C324</f>
        <v>4190622</v>
      </c>
      <c r="D322" s="21">
        <v>4190622</v>
      </c>
      <c r="E322" s="21">
        <f>E323+E324</f>
        <v>2989664.9699999997</v>
      </c>
      <c r="F322" s="19">
        <f t="shared" si="13"/>
        <v>0.71341795322985457</v>
      </c>
      <c r="G322" s="20">
        <f t="shared" si="12"/>
        <v>0.71341795322985457</v>
      </c>
      <c r="H322" s="10"/>
    </row>
    <row r="323" spans="1:8" ht="25.5" hidden="1" outlineLevel="5" x14ac:dyDescent="0.2">
      <c r="A323" s="24" t="s">
        <v>62</v>
      </c>
      <c r="B323" s="17" t="s">
        <v>32</v>
      </c>
      <c r="C323" s="21">
        <v>3119652</v>
      </c>
      <c r="D323" s="21">
        <v>3119652</v>
      </c>
      <c r="E323" s="21">
        <f>E319+1907205.4</f>
        <v>2278640.4</v>
      </c>
      <c r="F323" s="19">
        <f t="shared" si="13"/>
        <v>0.7304149308961384</v>
      </c>
      <c r="G323" s="20">
        <f t="shared" si="12"/>
        <v>0.7304149308961384</v>
      </c>
      <c r="H323" s="10"/>
    </row>
    <row r="324" spans="1:8" ht="38.25" hidden="1" outlineLevel="5" x14ac:dyDescent="0.2">
      <c r="A324" s="24" t="s">
        <v>60</v>
      </c>
      <c r="B324" s="17" t="s">
        <v>32</v>
      </c>
      <c r="C324" s="21">
        <f>-12+1070982</f>
        <v>1070970</v>
      </c>
      <c r="D324" s="21">
        <v>1070970</v>
      </c>
      <c r="E324" s="21">
        <f>E320+590457.51</f>
        <v>711024.57000000007</v>
      </c>
      <c r="F324" s="19">
        <f t="shared" si="13"/>
        <v>0.66390708423205136</v>
      </c>
      <c r="G324" s="20">
        <f t="shared" si="12"/>
        <v>0.66390708423205136</v>
      </c>
      <c r="H324" s="10"/>
    </row>
    <row r="325" spans="1:8" ht="76.5" hidden="1" outlineLevel="3" x14ac:dyDescent="0.2">
      <c r="A325" s="24" t="s">
        <v>137</v>
      </c>
      <c r="B325" s="17" t="s">
        <v>32</v>
      </c>
      <c r="C325" s="18">
        <f>C326</f>
        <v>2007192</v>
      </c>
      <c r="D325" s="21">
        <v>3010788</v>
      </c>
      <c r="E325" s="21">
        <v>2239100</v>
      </c>
      <c r="F325" s="19">
        <f t="shared" si="13"/>
        <v>0.74369234897973557</v>
      </c>
      <c r="G325" s="20">
        <f t="shared" ref="G325:G380" si="14">E325/C325</f>
        <v>1.1155385234696034</v>
      </c>
      <c r="H325" s="10"/>
    </row>
    <row r="326" spans="1:8" ht="38.25" hidden="1" outlineLevel="4" x14ac:dyDescent="0.2">
      <c r="A326" s="24" t="s">
        <v>68</v>
      </c>
      <c r="B326" s="17" t="s">
        <v>32</v>
      </c>
      <c r="C326" s="18">
        <f>C327</f>
        <v>2007192</v>
      </c>
      <c r="D326" s="21">
        <v>3010788</v>
      </c>
      <c r="E326" s="21">
        <v>2239100</v>
      </c>
      <c r="F326" s="19">
        <f t="shared" si="13"/>
        <v>0.74369234897973557</v>
      </c>
      <c r="G326" s="20">
        <f t="shared" si="14"/>
        <v>1.1155385234696034</v>
      </c>
      <c r="H326" s="10"/>
    </row>
    <row r="327" spans="1:8" hidden="1" outlineLevel="5" x14ac:dyDescent="0.2">
      <c r="A327" s="24" t="s">
        <v>59</v>
      </c>
      <c r="B327" s="17" t="s">
        <v>32</v>
      </c>
      <c r="C327" s="21">
        <v>2007192</v>
      </c>
      <c r="D327" s="21">
        <v>3010788</v>
      </c>
      <c r="E327" s="21">
        <v>2239100</v>
      </c>
      <c r="F327" s="19">
        <f t="shared" si="13"/>
        <v>0.74369234897973557</v>
      </c>
      <c r="G327" s="20">
        <f t="shared" si="14"/>
        <v>1.1155385234696034</v>
      </c>
      <c r="H327" s="10"/>
    </row>
    <row r="328" spans="1:8" ht="38.25" hidden="1" outlineLevel="3" x14ac:dyDescent="0.2">
      <c r="A328" s="24" t="s">
        <v>138</v>
      </c>
      <c r="B328" s="17" t="s">
        <v>32</v>
      </c>
      <c r="C328" s="18">
        <f>C329</f>
        <v>108024.78</v>
      </c>
      <c r="D328" s="21">
        <v>108024.78</v>
      </c>
      <c r="E328" s="21">
        <v>36008.239999999998</v>
      </c>
      <c r="F328" s="19">
        <f t="shared" si="13"/>
        <v>0.33333314819062809</v>
      </c>
      <c r="G328" s="20">
        <f t="shared" si="14"/>
        <v>0.33333314819062809</v>
      </c>
      <c r="H328" s="10"/>
    </row>
    <row r="329" spans="1:8" ht="25.5" hidden="1" outlineLevel="4" x14ac:dyDescent="0.2">
      <c r="A329" s="24" t="s">
        <v>69</v>
      </c>
      <c r="B329" s="17" t="s">
        <v>32</v>
      </c>
      <c r="C329" s="18">
        <f>C330</f>
        <v>108024.78</v>
      </c>
      <c r="D329" s="21">
        <v>108024.78</v>
      </c>
      <c r="E329" s="21">
        <v>36008.239999999998</v>
      </c>
      <c r="F329" s="19">
        <f t="shared" si="13"/>
        <v>0.33333314819062809</v>
      </c>
      <c r="G329" s="20">
        <f t="shared" si="14"/>
        <v>0.33333314819062809</v>
      </c>
      <c r="H329" s="10"/>
    </row>
    <row r="330" spans="1:8" ht="25.5" hidden="1" outlineLevel="5" x14ac:dyDescent="0.2">
      <c r="A330" s="24" t="s">
        <v>62</v>
      </c>
      <c r="B330" s="17" t="s">
        <v>32</v>
      </c>
      <c r="C330" s="21">
        <v>108024.78</v>
      </c>
      <c r="D330" s="21">
        <v>108024.78</v>
      </c>
      <c r="E330" s="21">
        <v>36008.239999999998</v>
      </c>
      <c r="F330" s="19">
        <f t="shared" si="13"/>
        <v>0.33333314819062809</v>
      </c>
      <c r="G330" s="20">
        <f t="shared" si="14"/>
        <v>0.33333314819062809</v>
      </c>
      <c r="H330" s="10"/>
    </row>
    <row r="331" spans="1:8" ht="25.5" hidden="1" outlineLevel="3" x14ac:dyDescent="0.2">
      <c r="A331" s="24" t="s">
        <v>139</v>
      </c>
      <c r="B331" s="17" t="s">
        <v>32</v>
      </c>
      <c r="C331" s="18">
        <f>C332</f>
        <v>339885</v>
      </c>
      <c r="D331" s="21">
        <v>339885</v>
      </c>
      <c r="E331" s="21">
        <v>339885</v>
      </c>
      <c r="F331" s="19">
        <f t="shared" si="13"/>
        <v>1</v>
      </c>
      <c r="G331" s="20">
        <f t="shared" si="14"/>
        <v>1</v>
      </c>
      <c r="H331" s="10"/>
    </row>
    <row r="332" spans="1:8" ht="25.5" hidden="1" outlineLevel="4" x14ac:dyDescent="0.2">
      <c r="A332" s="24" t="s">
        <v>69</v>
      </c>
      <c r="B332" s="17" t="s">
        <v>32</v>
      </c>
      <c r="C332" s="18">
        <f>C333</f>
        <v>339885</v>
      </c>
      <c r="D332" s="21">
        <v>339885</v>
      </c>
      <c r="E332" s="21">
        <v>339885</v>
      </c>
      <c r="F332" s="19">
        <f t="shared" si="13"/>
        <v>1</v>
      </c>
      <c r="G332" s="20">
        <f t="shared" si="14"/>
        <v>1</v>
      </c>
      <c r="H332" s="10"/>
    </row>
    <row r="333" spans="1:8" ht="38.25" hidden="1" outlineLevel="5" x14ac:dyDescent="0.2">
      <c r="A333" s="24" t="s">
        <v>60</v>
      </c>
      <c r="B333" s="17" t="s">
        <v>32</v>
      </c>
      <c r="C333" s="21">
        <v>339885</v>
      </c>
      <c r="D333" s="21">
        <v>339885</v>
      </c>
      <c r="E333" s="21">
        <v>339885</v>
      </c>
      <c r="F333" s="19">
        <f t="shared" si="13"/>
        <v>1</v>
      </c>
      <c r="G333" s="20">
        <f t="shared" si="14"/>
        <v>1</v>
      </c>
      <c r="H333" s="10"/>
    </row>
    <row r="334" spans="1:8" ht="25.5" outlineLevel="2" collapsed="1" x14ac:dyDescent="0.2">
      <c r="A334" s="24" t="s">
        <v>171</v>
      </c>
      <c r="B334" s="17" t="s">
        <v>33</v>
      </c>
      <c r="C334" s="18">
        <f>C335+C340+C343+C351+C356</f>
        <v>1105630</v>
      </c>
      <c r="D334" s="21">
        <v>1115630</v>
      </c>
      <c r="E334" s="21">
        <v>1094630</v>
      </c>
      <c r="F334" s="19">
        <f t="shared" si="13"/>
        <v>0.98117655495101419</v>
      </c>
      <c r="G334" s="20">
        <f t="shared" si="14"/>
        <v>0.9900509211942512</v>
      </c>
      <c r="H334" s="11"/>
    </row>
    <row r="335" spans="1:8" ht="114.75" hidden="1" outlineLevel="3" x14ac:dyDescent="0.2">
      <c r="A335" s="24" t="s">
        <v>78</v>
      </c>
      <c r="B335" s="17" t="s">
        <v>33</v>
      </c>
      <c r="C335" s="18">
        <f>C336+C338</f>
        <v>433852</v>
      </c>
      <c r="D335" s="21">
        <v>433852</v>
      </c>
      <c r="E335" s="21">
        <v>433852</v>
      </c>
      <c r="F335" s="19">
        <f t="shared" si="13"/>
        <v>1</v>
      </c>
      <c r="G335" s="20">
        <f t="shared" si="14"/>
        <v>1</v>
      </c>
      <c r="H335" s="11"/>
    </row>
    <row r="336" spans="1:8" ht="76.5" hidden="1" outlineLevel="4" x14ac:dyDescent="0.2">
      <c r="A336" s="24" t="s">
        <v>64</v>
      </c>
      <c r="B336" s="17" t="s">
        <v>33</v>
      </c>
      <c r="C336" s="18">
        <f>C337</f>
        <v>291463</v>
      </c>
      <c r="D336" s="21">
        <v>289665.53999999998</v>
      </c>
      <c r="E336" s="21">
        <v>289665.53999999998</v>
      </c>
      <c r="F336" s="19">
        <f t="shared" si="13"/>
        <v>1</v>
      </c>
      <c r="G336" s="20">
        <f t="shared" si="14"/>
        <v>0.99383297365360257</v>
      </c>
      <c r="H336" s="11"/>
    </row>
    <row r="337" spans="1:8" ht="38.25" hidden="1" outlineLevel="5" x14ac:dyDescent="0.2">
      <c r="A337" s="24" t="s">
        <v>52</v>
      </c>
      <c r="B337" s="17" t="s">
        <v>33</v>
      </c>
      <c r="C337" s="21">
        <v>291463</v>
      </c>
      <c r="D337" s="21">
        <v>289665.53999999998</v>
      </c>
      <c r="E337" s="21">
        <v>289665.53999999998</v>
      </c>
      <c r="F337" s="19">
        <f t="shared" si="13"/>
        <v>1</v>
      </c>
      <c r="G337" s="20">
        <f t="shared" si="14"/>
        <v>0.99383297365360257</v>
      </c>
      <c r="H337" s="11"/>
    </row>
    <row r="338" spans="1:8" ht="38.25" hidden="1" outlineLevel="4" x14ac:dyDescent="0.2">
      <c r="A338" s="24" t="s">
        <v>65</v>
      </c>
      <c r="B338" s="17" t="s">
        <v>33</v>
      </c>
      <c r="C338" s="18">
        <f>C339</f>
        <v>142389</v>
      </c>
      <c r="D338" s="21">
        <v>144186.46</v>
      </c>
      <c r="E338" s="21">
        <v>144186.46</v>
      </c>
      <c r="F338" s="19">
        <f t="shared" si="13"/>
        <v>1</v>
      </c>
      <c r="G338" s="20">
        <f t="shared" si="14"/>
        <v>1.0126235874962251</v>
      </c>
      <c r="H338" s="11"/>
    </row>
    <row r="339" spans="1:8" ht="38.25" hidden="1" outlineLevel="5" x14ac:dyDescent="0.2">
      <c r="A339" s="24" t="s">
        <v>53</v>
      </c>
      <c r="B339" s="17" t="s">
        <v>33</v>
      </c>
      <c r="C339" s="21">
        <v>142389</v>
      </c>
      <c r="D339" s="21">
        <v>144186.46</v>
      </c>
      <c r="E339" s="21">
        <v>144186.46</v>
      </c>
      <c r="F339" s="19">
        <f t="shared" si="13"/>
        <v>1</v>
      </c>
      <c r="G339" s="20">
        <f t="shared" si="14"/>
        <v>1.0126235874962251</v>
      </c>
      <c r="H339" s="11"/>
    </row>
    <row r="340" spans="1:8" ht="38.25" hidden="1" outlineLevel="3" x14ac:dyDescent="0.2">
      <c r="A340" s="24" t="s">
        <v>140</v>
      </c>
      <c r="B340" s="17" t="s">
        <v>33</v>
      </c>
      <c r="C340" s="18">
        <f>C341</f>
        <v>0</v>
      </c>
      <c r="D340" s="21">
        <v>5000</v>
      </c>
      <c r="E340" s="21">
        <v>5000</v>
      </c>
      <c r="F340" s="19">
        <f t="shared" si="13"/>
        <v>1</v>
      </c>
      <c r="G340" s="20" t="e">
        <f t="shared" si="14"/>
        <v>#DIV/0!</v>
      </c>
      <c r="H340" s="11"/>
    </row>
    <row r="341" spans="1:8" ht="38.25" hidden="1" outlineLevel="4" x14ac:dyDescent="0.2">
      <c r="A341" s="24" t="s">
        <v>65</v>
      </c>
      <c r="B341" s="17" t="s">
        <v>33</v>
      </c>
      <c r="C341" s="18">
        <f>C342</f>
        <v>0</v>
      </c>
      <c r="D341" s="21">
        <v>5000</v>
      </c>
      <c r="E341" s="21">
        <v>5000</v>
      </c>
      <c r="F341" s="19">
        <f t="shared" si="13"/>
        <v>1</v>
      </c>
      <c r="G341" s="20" t="e">
        <f t="shared" si="14"/>
        <v>#DIV/0!</v>
      </c>
      <c r="H341" s="11"/>
    </row>
    <row r="342" spans="1:8" ht="38.25" hidden="1" outlineLevel="5" x14ac:dyDescent="0.2">
      <c r="A342" s="24" t="s">
        <v>53</v>
      </c>
      <c r="B342" s="17" t="s">
        <v>33</v>
      </c>
      <c r="C342" s="18">
        <v>0</v>
      </c>
      <c r="D342" s="21">
        <v>5000</v>
      </c>
      <c r="E342" s="21">
        <v>5000</v>
      </c>
      <c r="F342" s="19">
        <f t="shared" si="13"/>
        <v>1</v>
      </c>
      <c r="G342" s="20" t="e">
        <f t="shared" si="14"/>
        <v>#DIV/0!</v>
      </c>
      <c r="H342" s="11"/>
    </row>
    <row r="343" spans="1:8" ht="25.5" hidden="1" outlineLevel="3" x14ac:dyDescent="0.2">
      <c r="A343" s="24" t="s">
        <v>141</v>
      </c>
      <c r="B343" s="17" t="s">
        <v>33</v>
      </c>
      <c r="C343" s="18">
        <f>C344</f>
        <v>0</v>
      </c>
      <c r="D343" s="21">
        <v>5000</v>
      </c>
      <c r="E343" s="21">
        <v>5000</v>
      </c>
      <c r="F343" s="19">
        <f t="shared" si="13"/>
        <v>1</v>
      </c>
      <c r="G343" s="20" t="e">
        <f t="shared" si="14"/>
        <v>#DIV/0!</v>
      </c>
      <c r="H343" s="11"/>
    </row>
    <row r="344" spans="1:8" ht="38.25" hidden="1" outlineLevel="4" x14ac:dyDescent="0.2">
      <c r="A344" s="24" t="s">
        <v>65</v>
      </c>
      <c r="B344" s="17" t="s">
        <v>33</v>
      </c>
      <c r="C344" s="18">
        <f>C345</f>
        <v>0</v>
      </c>
      <c r="D344" s="21">
        <v>5000</v>
      </c>
      <c r="E344" s="21">
        <v>5000</v>
      </c>
      <c r="F344" s="19">
        <f t="shared" si="13"/>
        <v>1</v>
      </c>
      <c r="G344" s="20" t="e">
        <f t="shared" si="14"/>
        <v>#DIV/0!</v>
      </c>
      <c r="H344" s="11"/>
    </row>
    <row r="345" spans="1:8" ht="38.25" hidden="1" outlineLevel="5" x14ac:dyDescent="0.2">
      <c r="A345" s="24" t="s">
        <v>53</v>
      </c>
      <c r="B345" s="17" t="s">
        <v>33</v>
      </c>
      <c r="C345" s="18">
        <v>0</v>
      </c>
      <c r="D345" s="21">
        <v>5000</v>
      </c>
      <c r="E345" s="21">
        <v>5000</v>
      </c>
      <c r="F345" s="19">
        <f t="shared" si="13"/>
        <v>1</v>
      </c>
      <c r="G345" s="20" t="e">
        <f t="shared" si="14"/>
        <v>#DIV/0!</v>
      </c>
      <c r="H345" s="11"/>
    </row>
    <row r="346" spans="1:8" ht="127.5" hidden="1" outlineLevel="3" x14ac:dyDescent="0.2">
      <c r="A346" s="24" t="s">
        <v>135</v>
      </c>
      <c r="B346" s="17" t="s">
        <v>33</v>
      </c>
      <c r="C346" s="18"/>
      <c r="D346" s="21">
        <v>0</v>
      </c>
      <c r="E346" s="21">
        <v>50066.16</v>
      </c>
      <c r="F346" s="19" t="e">
        <f t="shared" si="13"/>
        <v>#DIV/0!</v>
      </c>
      <c r="G346" s="20" t="e">
        <f t="shared" si="14"/>
        <v>#DIV/0!</v>
      </c>
      <c r="H346" s="11"/>
    </row>
    <row r="347" spans="1:8" ht="76.5" hidden="1" outlineLevel="4" x14ac:dyDescent="0.2">
      <c r="A347" s="24" t="s">
        <v>64</v>
      </c>
      <c r="B347" s="17" t="s">
        <v>33</v>
      </c>
      <c r="C347" s="18"/>
      <c r="D347" s="21">
        <v>0</v>
      </c>
      <c r="E347" s="21">
        <v>43737.75</v>
      </c>
      <c r="F347" s="19" t="e">
        <f t="shared" si="13"/>
        <v>#DIV/0!</v>
      </c>
      <c r="G347" s="20" t="e">
        <f t="shared" si="14"/>
        <v>#DIV/0!</v>
      </c>
      <c r="H347" s="11"/>
    </row>
    <row r="348" spans="1:8" ht="38.25" hidden="1" outlineLevel="5" x14ac:dyDescent="0.2">
      <c r="A348" s="24" t="s">
        <v>52</v>
      </c>
      <c r="B348" s="17" t="s">
        <v>33</v>
      </c>
      <c r="C348" s="21"/>
      <c r="D348" s="21">
        <v>0</v>
      </c>
      <c r="E348" s="21">
        <v>43737.75</v>
      </c>
      <c r="F348" s="19" t="e">
        <f t="shared" si="13"/>
        <v>#DIV/0!</v>
      </c>
      <c r="G348" s="20" t="e">
        <f t="shared" si="14"/>
        <v>#DIV/0!</v>
      </c>
      <c r="H348" s="11"/>
    </row>
    <row r="349" spans="1:8" ht="38.25" hidden="1" outlineLevel="4" x14ac:dyDescent="0.2">
      <c r="A349" s="24" t="s">
        <v>65</v>
      </c>
      <c r="B349" s="17" t="s">
        <v>33</v>
      </c>
      <c r="C349" s="18"/>
      <c r="D349" s="21">
        <v>0</v>
      </c>
      <c r="E349" s="21">
        <v>6328.41</v>
      </c>
      <c r="F349" s="19" t="e">
        <f t="shared" si="13"/>
        <v>#DIV/0!</v>
      </c>
      <c r="G349" s="20" t="e">
        <f t="shared" si="14"/>
        <v>#DIV/0!</v>
      </c>
      <c r="H349" s="11"/>
    </row>
    <row r="350" spans="1:8" ht="38.25" hidden="1" outlineLevel="5" x14ac:dyDescent="0.2">
      <c r="A350" s="24" t="s">
        <v>53</v>
      </c>
      <c r="B350" s="17" t="s">
        <v>33</v>
      </c>
      <c r="C350" s="21"/>
      <c r="D350" s="21">
        <v>0</v>
      </c>
      <c r="E350" s="21">
        <v>6328.41</v>
      </c>
      <c r="F350" s="19" t="e">
        <f t="shared" ref="F350:F380" si="15">E350/D350</f>
        <v>#DIV/0!</v>
      </c>
      <c r="G350" s="20" t="e">
        <f t="shared" si="14"/>
        <v>#DIV/0!</v>
      </c>
      <c r="H350" s="11"/>
    </row>
    <row r="351" spans="1:8" ht="153" hidden="1" outlineLevel="3" x14ac:dyDescent="0.2">
      <c r="A351" s="24" t="s">
        <v>142</v>
      </c>
      <c r="B351" s="17" t="s">
        <v>33</v>
      </c>
      <c r="C351" s="18">
        <f>C352+C354</f>
        <v>650778</v>
      </c>
      <c r="D351" s="21">
        <v>650778</v>
      </c>
      <c r="E351" s="21">
        <f>E352+E354</f>
        <v>650778</v>
      </c>
      <c r="F351" s="19">
        <f t="shared" si="15"/>
        <v>1</v>
      </c>
      <c r="G351" s="20">
        <f t="shared" si="14"/>
        <v>1</v>
      </c>
      <c r="H351" s="11"/>
    </row>
    <row r="352" spans="1:8" ht="76.5" hidden="1" outlineLevel="4" x14ac:dyDescent="0.2">
      <c r="A352" s="24" t="s">
        <v>64</v>
      </c>
      <c r="B352" s="17" t="s">
        <v>33</v>
      </c>
      <c r="C352" s="18">
        <f>C353</f>
        <v>437166</v>
      </c>
      <c r="D352" s="21">
        <v>434336.86</v>
      </c>
      <c r="E352" s="21">
        <f>E353</f>
        <v>434336.86</v>
      </c>
      <c r="F352" s="19">
        <f t="shared" si="15"/>
        <v>1</v>
      </c>
      <c r="G352" s="20">
        <f t="shared" si="14"/>
        <v>0.99352845372238463</v>
      </c>
      <c r="H352" s="11"/>
    </row>
    <row r="353" spans="1:8" ht="38.25" hidden="1" outlineLevel="5" x14ac:dyDescent="0.2">
      <c r="A353" s="24" t="s">
        <v>52</v>
      </c>
      <c r="B353" s="17" t="s">
        <v>33</v>
      </c>
      <c r="C353" s="21">
        <v>437166</v>
      </c>
      <c r="D353" s="21">
        <v>434336.86</v>
      </c>
      <c r="E353" s="21">
        <f>E348+390599.11</f>
        <v>434336.86</v>
      </c>
      <c r="F353" s="19">
        <f t="shared" si="15"/>
        <v>1</v>
      </c>
      <c r="G353" s="20">
        <f t="shared" si="14"/>
        <v>0.99352845372238463</v>
      </c>
      <c r="H353" s="11"/>
    </row>
    <row r="354" spans="1:8" ht="38.25" hidden="1" outlineLevel="4" x14ac:dyDescent="0.2">
      <c r="A354" s="24" t="s">
        <v>65</v>
      </c>
      <c r="B354" s="17" t="s">
        <v>33</v>
      </c>
      <c r="C354" s="18">
        <f>C355</f>
        <v>213612</v>
      </c>
      <c r="D354" s="21">
        <v>216441.14</v>
      </c>
      <c r="E354" s="21">
        <f>E355</f>
        <v>216441.14</v>
      </c>
      <c r="F354" s="19">
        <f t="shared" si="15"/>
        <v>1</v>
      </c>
      <c r="G354" s="20">
        <f t="shared" si="14"/>
        <v>1.0132442933917571</v>
      </c>
      <c r="H354" s="11"/>
    </row>
    <row r="355" spans="1:8" ht="38.25" hidden="1" outlineLevel="5" x14ac:dyDescent="0.2">
      <c r="A355" s="24" t="s">
        <v>53</v>
      </c>
      <c r="B355" s="17" t="s">
        <v>33</v>
      </c>
      <c r="C355" s="21">
        <f>-20988+234600</f>
        <v>213612</v>
      </c>
      <c r="D355" s="21">
        <v>216441.14</v>
      </c>
      <c r="E355" s="21">
        <f>E350+210112.73</f>
        <v>216441.14</v>
      </c>
      <c r="F355" s="19">
        <f t="shared" si="15"/>
        <v>1</v>
      </c>
      <c r="G355" s="20">
        <f t="shared" si="14"/>
        <v>1.0132442933917571</v>
      </c>
      <c r="H355" s="11"/>
    </row>
    <row r="356" spans="1:8" ht="165.75" hidden="1" outlineLevel="3" x14ac:dyDescent="0.2">
      <c r="A356" s="24" t="s">
        <v>143</v>
      </c>
      <c r="B356" s="17" t="s">
        <v>33</v>
      </c>
      <c r="C356" s="18">
        <f>C357</f>
        <v>21000</v>
      </c>
      <c r="D356" s="21">
        <v>21000</v>
      </c>
      <c r="E356" s="21">
        <v>0</v>
      </c>
      <c r="F356" s="19">
        <f t="shared" si="15"/>
        <v>0</v>
      </c>
      <c r="G356" s="20">
        <f t="shared" si="14"/>
        <v>0</v>
      </c>
      <c r="H356" s="11"/>
    </row>
    <row r="357" spans="1:8" ht="38.25" hidden="1" outlineLevel="4" x14ac:dyDescent="0.2">
      <c r="A357" s="24" t="s">
        <v>65</v>
      </c>
      <c r="B357" s="17" t="s">
        <v>33</v>
      </c>
      <c r="C357" s="18">
        <f>C358</f>
        <v>21000</v>
      </c>
      <c r="D357" s="21">
        <v>21000</v>
      </c>
      <c r="E357" s="21">
        <v>0</v>
      </c>
      <c r="F357" s="19">
        <f t="shared" si="15"/>
        <v>0</v>
      </c>
      <c r="G357" s="20">
        <f t="shared" si="14"/>
        <v>0</v>
      </c>
      <c r="H357" s="11"/>
    </row>
    <row r="358" spans="1:8" ht="38.25" hidden="1" outlineLevel="5" x14ac:dyDescent="0.2">
      <c r="A358" s="24" t="s">
        <v>53</v>
      </c>
      <c r="B358" s="17" t="s">
        <v>33</v>
      </c>
      <c r="C358" s="21">
        <v>21000</v>
      </c>
      <c r="D358" s="21">
        <v>21000</v>
      </c>
      <c r="E358" s="21">
        <v>0</v>
      </c>
      <c r="F358" s="19">
        <f t="shared" si="15"/>
        <v>0</v>
      </c>
      <c r="G358" s="20">
        <f t="shared" si="14"/>
        <v>0</v>
      </c>
      <c r="H358" s="11"/>
    </row>
    <row r="359" spans="1:8" s="33" customFormat="1" outlineLevel="1" collapsed="1" x14ac:dyDescent="0.2">
      <c r="A359" s="23" t="s">
        <v>183</v>
      </c>
      <c r="B359" s="25" t="s">
        <v>34</v>
      </c>
      <c r="C359" s="26">
        <f>C360+C365</f>
        <v>15045470.279999999</v>
      </c>
      <c r="D359" s="27">
        <v>15332642.279999999</v>
      </c>
      <c r="E359" s="27">
        <v>15332642.279999999</v>
      </c>
      <c r="F359" s="28">
        <f t="shared" si="15"/>
        <v>1</v>
      </c>
      <c r="G359" s="29">
        <f t="shared" si="14"/>
        <v>1.0190869407639414</v>
      </c>
      <c r="H359" s="34"/>
    </row>
    <row r="360" spans="1:8" outlineLevel="2" x14ac:dyDescent="0.2">
      <c r="A360" s="24" t="s">
        <v>172</v>
      </c>
      <c r="B360" s="17" t="s">
        <v>35</v>
      </c>
      <c r="C360" s="18">
        <f>C361</f>
        <v>14910470.279999999</v>
      </c>
      <c r="D360" s="21">
        <v>15228470.279999999</v>
      </c>
      <c r="E360" s="21">
        <v>15228470.279999999</v>
      </c>
      <c r="F360" s="19">
        <f t="shared" si="15"/>
        <v>1</v>
      </c>
      <c r="G360" s="20">
        <f t="shared" si="14"/>
        <v>1.0213272951173475</v>
      </c>
      <c r="H360" s="11"/>
    </row>
    <row r="361" spans="1:8" ht="25.5" hidden="1" outlineLevel="3" x14ac:dyDescent="0.2">
      <c r="A361" s="24" t="s">
        <v>144</v>
      </c>
      <c r="B361" s="17" t="s">
        <v>35</v>
      </c>
      <c r="C361" s="18">
        <f>C362</f>
        <v>14910470.279999999</v>
      </c>
      <c r="D361" s="21">
        <v>15228470.279999999</v>
      </c>
      <c r="E361" s="21">
        <v>15228470.279999999</v>
      </c>
      <c r="F361" s="19">
        <f t="shared" si="15"/>
        <v>1</v>
      </c>
      <c r="G361" s="20">
        <f t="shared" si="14"/>
        <v>1.0213272951173475</v>
      </c>
      <c r="H361" s="11"/>
    </row>
    <row r="362" spans="1:8" ht="38.25" hidden="1" outlineLevel="4" x14ac:dyDescent="0.2">
      <c r="A362" s="24" t="s">
        <v>67</v>
      </c>
      <c r="B362" s="17" t="s">
        <v>35</v>
      </c>
      <c r="C362" s="18">
        <f>C363</f>
        <v>14910470.279999999</v>
      </c>
      <c r="D362" s="21">
        <v>15228470.279999999</v>
      </c>
      <c r="E362" s="21">
        <v>15228470.279999999</v>
      </c>
      <c r="F362" s="19">
        <f t="shared" si="15"/>
        <v>1</v>
      </c>
      <c r="G362" s="20">
        <f t="shared" si="14"/>
        <v>1.0213272951173475</v>
      </c>
      <c r="H362" s="11"/>
    </row>
    <row r="363" spans="1:8" hidden="1" outlineLevel="5" x14ac:dyDescent="0.2">
      <c r="A363" s="24" t="s">
        <v>61</v>
      </c>
      <c r="B363" s="17" t="s">
        <v>35</v>
      </c>
      <c r="C363" s="21">
        <v>14910470.279999999</v>
      </c>
      <c r="D363" s="21">
        <v>15228470.279999999</v>
      </c>
      <c r="E363" s="21">
        <v>15228470.279999999</v>
      </c>
      <c r="F363" s="19">
        <f t="shared" si="15"/>
        <v>1</v>
      </c>
      <c r="G363" s="20">
        <f t="shared" si="14"/>
        <v>1.0213272951173475</v>
      </c>
      <c r="H363" s="11"/>
    </row>
    <row r="364" spans="1:8" outlineLevel="2" collapsed="1" x14ac:dyDescent="0.2">
      <c r="A364" s="24" t="s">
        <v>173</v>
      </c>
      <c r="B364" s="17" t="s">
        <v>36</v>
      </c>
      <c r="C364" s="18">
        <f>C365</f>
        <v>135000</v>
      </c>
      <c r="D364" s="21">
        <v>104172</v>
      </c>
      <c r="E364" s="21">
        <v>104172</v>
      </c>
      <c r="F364" s="19">
        <f t="shared" si="15"/>
        <v>1</v>
      </c>
      <c r="G364" s="20">
        <f t="shared" si="14"/>
        <v>0.77164444444444447</v>
      </c>
      <c r="H364" s="11"/>
    </row>
    <row r="365" spans="1:8" ht="25.5" hidden="1" outlineLevel="3" x14ac:dyDescent="0.2">
      <c r="A365" s="24" t="s">
        <v>145</v>
      </c>
      <c r="B365" s="17" t="s">
        <v>36</v>
      </c>
      <c r="C365" s="18">
        <f>C366+C368</f>
        <v>135000</v>
      </c>
      <c r="D365" s="21">
        <v>104172</v>
      </c>
      <c r="E365" s="21">
        <v>104172</v>
      </c>
      <c r="F365" s="19">
        <f t="shared" si="15"/>
        <v>1</v>
      </c>
      <c r="G365" s="20">
        <f t="shared" si="14"/>
        <v>0.77164444444444447</v>
      </c>
      <c r="H365" s="11"/>
    </row>
    <row r="366" spans="1:8" ht="38.25" hidden="1" outlineLevel="4" x14ac:dyDescent="0.2">
      <c r="A366" s="24" t="s">
        <v>65</v>
      </c>
      <c r="B366" s="17" t="s">
        <v>36</v>
      </c>
      <c r="C366" s="18">
        <f>C367</f>
        <v>45000</v>
      </c>
      <c r="D366" s="21">
        <v>44172</v>
      </c>
      <c r="E366" s="21">
        <v>44172</v>
      </c>
      <c r="F366" s="19">
        <f t="shared" si="15"/>
        <v>1</v>
      </c>
      <c r="G366" s="20">
        <f t="shared" si="14"/>
        <v>0.98160000000000003</v>
      </c>
      <c r="H366" s="11"/>
    </row>
    <row r="367" spans="1:8" ht="38.25" hidden="1" outlineLevel="5" x14ac:dyDescent="0.2">
      <c r="A367" s="24" t="s">
        <v>53</v>
      </c>
      <c r="B367" s="17" t="s">
        <v>36</v>
      </c>
      <c r="C367" s="21">
        <v>45000</v>
      </c>
      <c r="D367" s="21">
        <v>44172</v>
      </c>
      <c r="E367" s="21">
        <v>44172</v>
      </c>
      <c r="F367" s="19">
        <f t="shared" si="15"/>
        <v>1</v>
      </c>
      <c r="G367" s="20">
        <f t="shared" si="14"/>
        <v>0.98160000000000003</v>
      </c>
      <c r="H367" s="11"/>
    </row>
    <row r="368" spans="1:8" ht="38.25" hidden="1" outlineLevel="4" x14ac:dyDescent="0.2">
      <c r="A368" s="24" t="s">
        <v>67</v>
      </c>
      <c r="B368" s="17" t="s">
        <v>36</v>
      </c>
      <c r="C368" s="18">
        <f>C369</f>
        <v>90000</v>
      </c>
      <c r="D368" s="21">
        <v>60000</v>
      </c>
      <c r="E368" s="21">
        <v>60000</v>
      </c>
      <c r="F368" s="19">
        <f t="shared" si="15"/>
        <v>1</v>
      </c>
      <c r="G368" s="20">
        <f t="shared" si="14"/>
        <v>0.66666666666666663</v>
      </c>
      <c r="H368" s="11"/>
    </row>
    <row r="369" spans="1:8" hidden="1" outlineLevel="5" x14ac:dyDescent="0.2">
      <c r="A369" s="24" t="s">
        <v>61</v>
      </c>
      <c r="B369" s="17" t="s">
        <v>36</v>
      </c>
      <c r="C369" s="21">
        <v>90000</v>
      </c>
      <c r="D369" s="21">
        <v>60000</v>
      </c>
      <c r="E369" s="21">
        <v>60000</v>
      </c>
      <c r="F369" s="19">
        <f t="shared" si="15"/>
        <v>1</v>
      </c>
      <c r="G369" s="20">
        <f t="shared" si="14"/>
        <v>0.66666666666666663</v>
      </c>
      <c r="H369" s="11"/>
    </row>
    <row r="370" spans="1:8" s="33" customFormat="1" ht="25.5" outlineLevel="1" collapsed="1" x14ac:dyDescent="0.2">
      <c r="A370" s="23" t="s">
        <v>184</v>
      </c>
      <c r="B370" s="25" t="s">
        <v>37</v>
      </c>
      <c r="C370" s="26">
        <f>C371</f>
        <v>676911</v>
      </c>
      <c r="D370" s="27">
        <v>632034.34</v>
      </c>
      <c r="E370" s="27">
        <v>631089.38</v>
      </c>
      <c r="F370" s="28">
        <f t="shared" si="15"/>
        <v>0.99850489136397247</v>
      </c>
      <c r="G370" s="29">
        <f t="shared" si="14"/>
        <v>0.93230776276349481</v>
      </c>
      <c r="H370" s="34"/>
    </row>
    <row r="371" spans="1:8" outlineLevel="2" x14ac:dyDescent="0.2">
      <c r="A371" s="24" t="s">
        <v>174</v>
      </c>
      <c r="B371" s="17" t="s">
        <v>38</v>
      </c>
      <c r="C371" s="18">
        <f>C372</f>
        <v>676911</v>
      </c>
      <c r="D371" s="21">
        <v>632034.34</v>
      </c>
      <c r="E371" s="21">
        <v>631089.38</v>
      </c>
      <c r="F371" s="19">
        <f t="shared" si="15"/>
        <v>0.99850489136397247</v>
      </c>
      <c r="G371" s="20">
        <f t="shared" si="14"/>
        <v>0.93230776276349481</v>
      </c>
      <c r="H371" s="10"/>
    </row>
    <row r="372" spans="1:8" ht="51" hidden="1" outlineLevel="3" x14ac:dyDescent="0.2">
      <c r="A372" s="24" t="s">
        <v>129</v>
      </c>
      <c r="B372" s="17" t="s">
        <v>38</v>
      </c>
      <c r="C372" s="18">
        <f>C373</f>
        <v>676911</v>
      </c>
      <c r="D372" s="21">
        <v>632034.34</v>
      </c>
      <c r="E372" s="21">
        <v>631089.38</v>
      </c>
      <c r="F372" s="19">
        <f t="shared" si="15"/>
        <v>0.99850489136397247</v>
      </c>
      <c r="G372" s="20">
        <f t="shared" si="14"/>
        <v>0.93230776276349481</v>
      </c>
      <c r="H372" s="10"/>
    </row>
    <row r="373" spans="1:8" ht="38.25" hidden="1" outlineLevel="4" x14ac:dyDescent="0.2">
      <c r="A373" s="24" t="s">
        <v>67</v>
      </c>
      <c r="B373" s="17" t="s">
        <v>38</v>
      </c>
      <c r="C373" s="18">
        <f>C374</f>
        <v>676911</v>
      </c>
      <c r="D373" s="21">
        <v>632034.34</v>
      </c>
      <c r="E373" s="21">
        <v>631089.38</v>
      </c>
      <c r="F373" s="19">
        <f t="shared" si="15"/>
        <v>0.99850489136397247</v>
      </c>
      <c r="G373" s="20">
        <f t="shared" si="14"/>
        <v>0.93230776276349481</v>
      </c>
      <c r="H373" s="10"/>
    </row>
    <row r="374" spans="1:8" hidden="1" outlineLevel="5" x14ac:dyDescent="0.2">
      <c r="A374" s="24" t="s">
        <v>56</v>
      </c>
      <c r="B374" s="17" t="s">
        <v>38</v>
      </c>
      <c r="C374" s="21">
        <v>676911</v>
      </c>
      <c r="D374" s="21">
        <v>632034.34</v>
      </c>
      <c r="E374" s="21">
        <v>631089.38</v>
      </c>
      <c r="F374" s="19">
        <f t="shared" si="15"/>
        <v>0.99850489136397247</v>
      </c>
      <c r="G374" s="20">
        <f t="shared" si="14"/>
        <v>0.93230776276349481</v>
      </c>
      <c r="H374" s="10"/>
    </row>
    <row r="375" spans="1:8" s="33" customFormat="1" ht="38.25" outlineLevel="1" collapsed="1" x14ac:dyDescent="0.2">
      <c r="A375" s="23" t="s">
        <v>185</v>
      </c>
      <c r="B375" s="25" t="s">
        <v>41</v>
      </c>
      <c r="C375" s="26">
        <f>C376</f>
        <v>1811622</v>
      </c>
      <c r="D375" s="27">
        <v>1691622</v>
      </c>
      <c r="E375" s="27">
        <v>1683310.95</v>
      </c>
      <c r="F375" s="28">
        <f t="shared" si="15"/>
        <v>0.99508693431511297</v>
      </c>
      <c r="G375" s="29">
        <f t="shared" si="14"/>
        <v>0.92917338716354736</v>
      </c>
      <c r="H375" s="32"/>
    </row>
    <row r="376" spans="1:8" ht="25.5" outlineLevel="2" x14ac:dyDescent="0.2">
      <c r="A376" s="24" t="s">
        <v>175</v>
      </c>
      <c r="B376" s="17" t="s">
        <v>42</v>
      </c>
      <c r="C376" s="18">
        <f>C377</f>
        <v>1811622</v>
      </c>
      <c r="D376" s="21">
        <v>1691622</v>
      </c>
      <c r="E376" s="21">
        <v>1683310.95</v>
      </c>
      <c r="F376" s="19">
        <f t="shared" si="15"/>
        <v>0.99508693431511297</v>
      </c>
      <c r="G376" s="20">
        <f t="shared" si="14"/>
        <v>0.92917338716354736</v>
      </c>
      <c r="H376" s="10"/>
    </row>
    <row r="377" spans="1:8" hidden="1" outlineLevel="3" x14ac:dyDescent="0.2">
      <c r="A377" s="24" t="s">
        <v>63</v>
      </c>
      <c r="B377" s="17" t="s">
        <v>42</v>
      </c>
      <c r="C377" s="18">
        <f>C378</f>
        <v>1811622</v>
      </c>
      <c r="D377" s="21">
        <v>1691622</v>
      </c>
      <c r="E377" s="21">
        <v>1683310.95</v>
      </c>
      <c r="F377" s="19">
        <f t="shared" si="15"/>
        <v>0.99508693431511297</v>
      </c>
      <c r="G377" s="20">
        <f t="shared" si="14"/>
        <v>0.92917338716354736</v>
      </c>
      <c r="H377" s="10"/>
    </row>
    <row r="378" spans="1:8" ht="25.5" hidden="1" outlineLevel="4" x14ac:dyDescent="0.2">
      <c r="A378" s="24" t="s">
        <v>70</v>
      </c>
      <c r="B378" s="17" t="s">
        <v>42</v>
      </c>
      <c r="C378" s="18">
        <f>C379</f>
        <v>1811622</v>
      </c>
      <c r="D378" s="21">
        <v>1691622</v>
      </c>
      <c r="E378" s="21">
        <v>1683310.95</v>
      </c>
      <c r="F378" s="19">
        <f t="shared" si="15"/>
        <v>0.99508693431511297</v>
      </c>
      <c r="G378" s="20">
        <f t="shared" si="14"/>
        <v>0.92917338716354736</v>
      </c>
      <c r="H378" s="10"/>
    </row>
    <row r="379" spans="1:8" hidden="1" outlineLevel="5" x14ac:dyDescent="0.2">
      <c r="A379" s="24" t="s">
        <v>63</v>
      </c>
      <c r="B379" s="17" t="s">
        <v>42</v>
      </c>
      <c r="C379" s="21">
        <v>1811622</v>
      </c>
      <c r="D379" s="21">
        <v>1691622</v>
      </c>
      <c r="E379" s="21">
        <v>1683310.95</v>
      </c>
      <c r="F379" s="19">
        <f t="shared" si="15"/>
        <v>0.99508693431511297</v>
      </c>
      <c r="G379" s="20">
        <f t="shared" si="14"/>
        <v>0.92917338716354736</v>
      </c>
      <c r="H379" s="10"/>
    </row>
    <row r="380" spans="1:8" s="33" customFormat="1" ht="12.75" customHeight="1" collapsed="1" x14ac:dyDescent="0.2">
      <c r="A380" s="37" t="s">
        <v>43</v>
      </c>
      <c r="B380" s="38"/>
      <c r="C380" s="30">
        <f>C4+C77+C84+C96+C129+C191+C289+C304+C359+C370+C375</f>
        <v>255838282.72999999</v>
      </c>
      <c r="D380" s="31">
        <v>270197512.94999999</v>
      </c>
      <c r="E380" s="31">
        <f>-19500000+281184081.31</f>
        <v>261684081.31</v>
      </c>
      <c r="F380" s="28">
        <f t="shared" si="15"/>
        <v>0.96849182086448227</v>
      </c>
      <c r="G380" s="29">
        <f t="shared" si="14"/>
        <v>1.0228495849707113</v>
      </c>
      <c r="H380" s="32"/>
    </row>
    <row r="381" spans="1:8" ht="12.75" customHeight="1" x14ac:dyDescent="0.2">
      <c r="A381" s="4"/>
      <c r="B381" s="4"/>
      <c r="C381" s="4"/>
      <c r="D381" s="4"/>
      <c r="E381" s="4"/>
    </row>
    <row r="382" spans="1:8" x14ac:dyDescent="0.2">
      <c r="A382" s="5"/>
      <c r="B382" s="6"/>
      <c r="C382" s="9"/>
      <c r="D382" s="7"/>
      <c r="E382" s="8"/>
    </row>
    <row r="383" spans="1:8" x14ac:dyDescent="0.2">
      <c r="C383" s="3"/>
      <c r="D383" s="3"/>
      <c r="E383" s="3"/>
    </row>
    <row r="385" spans="3:3" x14ac:dyDescent="0.2">
      <c r="C385" s="3"/>
    </row>
  </sheetData>
  <sheetProtection password="CE1E" sheet="1" objects="1" scenarios="1"/>
  <mergeCells count="3">
    <mergeCell ref="A2:H2"/>
    <mergeCell ref="A1:H1"/>
    <mergeCell ref="A380:B380"/>
  </mergeCells>
  <pageMargins left="0.59055118110236227" right="0.19685039370078741" top="0.19685039370078741" bottom="0.19685039370078741" header="0.19685039370078741" footer="0.19685039370078741"/>
  <pageSetup paperSize="9" scale="67" fitToWidth="0" fitToHeight="0" orientation="portrait" r:id="rId1"/>
  <headerFooter>
    <evenHeader>&amp;LФинансовое управление г.Фокино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0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&lt;/VariantName&gt;&#10;  &lt;VariantLink&gt;30613123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57249-39F8-4419-A204-B622A2B15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40204810500000100152</vt:lpstr>
      <vt:lpstr>'40204810500000100152'!Заголовки_для_печати</vt:lpstr>
      <vt:lpstr>'40204810500000100152'!Область_печати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2021-03-22T14:17:42Z</cp:lastPrinted>
  <dcterms:created xsi:type="dcterms:W3CDTF">2021-01-25T05:54:40Z</dcterms:created>
  <dcterms:modified xsi:type="dcterms:W3CDTF">2021-03-23T12:34:01Z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Грибкова(8).xlsx</vt:lpwstr>
  </property>
  <property fmtid="{D5CDD505-2E9C-101B-9397-08002B2CF9AE}" pid="3" name="Название отчета">
    <vt:lpwstr>Грибкова(8).xlsx</vt:lpwstr>
  </property>
  <property fmtid="{D5CDD505-2E9C-101B-9397-08002B2CF9AE}" pid="4" name="Версия клиента">
    <vt:lpwstr>20.2.13.12302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