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8'!$A$1:$G$271</definedName>
  </definedNames>
  <calcPr calcId="125725"/>
</workbook>
</file>

<file path=xl/calcChain.xml><?xml version="1.0" encoding="utf-8"?>
<calcChain xmlns="http://schemas.openxmlformats.org/spreadsheetml/2006/main">
  <c r="F233" i="1"/>
  <c r="E117" l="1"/>
  <c r="G149"/>
  <c r="E151"/>
  <c r="F151"/>
  <c r="D151"/>
  <c r="G151" l="1"/>
  <c r="F117" l="1"/>
  <c r="F116"/>
  <c r="E116"/>
  <c r="E175" l="1"/>
  <c r="F175"/>
  <c r="D175"/>
  <c r="E139"/>
  <c r="F139"/>
  <c r="G139" s="1"/>
  <c r="D139"/>
  <c r="G136"/>
  <c r="G137"/>
  <c r="G133"/>
  <c r="E135"/>
  <c r="F135"/>
  <c r="G135" s="1"/>
  <c r="D135"/>
  <c r="G156"/>
  <c r="E159"/>
  <c r="F159"/>
  <c r="D159"/>
  <c r="F73"/>
  <c r="F72"/>
  <c r="E72"/>
  <c r="E115"/>
  <c r="F115"/>
  <c r="G115" s="1"/>
  <c r="D115"/>
  <c r="G112"/>
  <c r="G159" l="1"/>
  <c r="F9" l="1"/>
  <c r="E9"/>
  <c r="E59"/>
  <c r="F59"/>
  <c r="D59"/>
  <c r="G24" l="1"/>
  <c r="G28"/>
  <c r="G32"/>
  <c r="G37"/>
  <c r="G41"/>
  <c r="G45"/>
  <c r="G48"/>
  <c r="G49"/>
  <c r="G53"/>
  <c r="G65"/>
  <c r="G68"/>
  <c r="G69"/>
  <c r="G81"/>
  <c r="G85"/>
  <c r="G89"/>
  <c r="G93"/>
  <c r="G97"/>
  <c r="G101"/>
  <c r="G105"/>
  <c r="G108"/>
  <c r="G109"/>
  <c r="G120"/>
  <c r="G121"/>
  <c r="G124"/>
  <c r="G125"/>
  <c r="G128"/>
  <c r="G129"/>
  <c r="G140"/>
  <c r="G141"/>
  <c r="G145"/>
  <c r="G152"/>
  <c r="G160"/>
  <c r="G161"/>
  <c r="G164"/>
  <c r="G177"/>
  <c r="G181"/>
  <c r="G184"/>
  <c r="G189"/>
  <c r="G196"/>
  <c r="G197"/>
  <c r="G200"/>
  <c r="G201"/>
  <c r="G209"/>
  <c r="G212"/>
  <c r="G216"/>
  <c r="G217"/>
  <c r="G220"/>
  <c r="G225"/>
  <c r="G228"/>
  <c r="G229"/>
  <c r="G237"/>
  <c r="G245"/>
  <c r="G253"/>
  <c r="G257"/>
  <c r="G20"/>
  <c r="G17"/>
  <c r="G13"/>
  <c r="E8" l="1"/>
  <c r="G9" l="1"/>
  <c r="G117" l="1"/>
  <c r="D116"/>
  <c r="F127"/>
  <c r="E127"/>
  <c r="D127"/>
  <c r="F123"/>
  <c r="G123" s="1"/>
  <c r="E123"/>
  <c r="D123"/>
  <c r="D117"/>
  <c r="G127" l="1"/>
  <c r="G116"/>
  <c r="E73"/>
  <c r="G72"/>
  <c r="D73"/>
  <c r="D72"/>
  <c r="G73" l="1"/>
  <c r="D8"/>
  <c r="E203" l="1"/>
  <c r="F203"/>
  <c r="D203"/>
  <c r="G203" l="1"/>
  <c r="E205"/>
  <c r="F205"/>
  <c r="D205"/>
  <c r="E267"/>
  <c r="F267"/>
  <c r="D267"/>
  <c r="D107"/>
  <c r="E74"/>
  <c r="F74"/>
  <c r="D74"/>
  <c r="F79"/>
  <c r="E79"/>
  <c r="D79"/>
  <c r="G205" l="1"/>
  <c r="F262"/>
  <c r="E262"/>
  <c r="D262"/>
  <c r="F261"/>
  <c r="E261"/>
  <c r="D261"/>
  <c r="F260"/>
  <c r="E260"/>
  <c r="D260"/>
  <c r="D263" l="1"/>
  <c r="F263"/>
  <c r="E263"/>
  <c r="E111" l="1"/>
  <c r="F111"/>
  <c r="D111"/>
  <c r="G111" l="1"/>
  <c r="E195"/>
  <c r="F195"/>
  <c r="D195"/>
  <c r="E199"/>
  <c r="F199"/>
  <c r="D199"/>
  <c r="E232"/>
  <c r="F232"/>
  <c r="E233"/>
  <c r="E234"/>
  <c r="F234"/>
  <c r="D234"/>
  <c r="D233"/>
  <c r="D232"/>
  <c r="F243"/>
  <c r="E243"/>
  <c r="D243"/>
  <c r="G233" l="1"/>
  <c r="G199"/>
  <c r="F249"/>
  <c r="E249"/>
  <c r="D249"/>
  <c r="D248"/>
  <c r="E62"/>
  <c r="F62"/>
  <c r="D62"/>
  <c r="E61"/>
  <c r="F61"/>
  <c r="D61"/>
  <c r="E60"/>
  <c r="F60"/>
  <c r="G60" s="1"/>
  <c r="D60"/>
  <c r="D71"/>
  <c r="E71"/>
  <c r="F71"/>
  <c r="G71" s="1"/>
  <c r="D9"/>
  <c r="G249" l="1"/>
  <c r="G61"/>
  <c r="D67"/>
  <c r="E179" l="1"/>
  <c r="F179"/>
  <c r="D179"/>
  <c r="E103"/>
  <c r="F103"/>
  <c r="D103"/>
  <c r="D10"/>
  <c r="D11" s="1"/>
  <c r="E55"/>
  <c r="F55"/>
  <c r="G55" l="1"/>
  <c r="G179"/>
  <c r="G103"/>
  <c r="F118"/>
  <c r="F119" s="1"/>
  <c r="E118"/>
  <c r="E119" s="1"/>
  <c r="D118"/>
  <c r="D269"/>
  <c r="G119" l="1"/>
  <c r="F10"/>
  <c r="F269"/>
  <c r="F8"/>
  <c r="E10"/>
  <c r="E11" s="1"/>
  <c r="E269"/>
  <c r="G8" l="1"/>
  <c r="F11"/>
  <c r="G269"/>
  <c r="G11"/>
  <c r="F147"/>
  <c r="E147"/>
  <c r="D147"/>
  <c r="F143"/>
  <c r="E143"/>
  <c r="D143"/>
  <c r="F191"/>
  <c r="E191"/>
  <c r="D191"/>
  <c r="F187"/>
  <c r="E187"/>
  <c r="D187"/>
  <c r="F183"/>
  <c r="E183"/>
  <c r="D183"/>
  <c r="F171"/>
  <c r="E171"/>
  <c r="D171"/>
  <c r="F167"/>
  <c r="E167"/>
  <c r="D167"/>
  <c r="F163"/>
  <c r="E163"/>
  <c r="D163"/>
  <c r="F155"/>
  <c r="G155" s="1"/>
  <c r="E155"/>
  <c r="D155"/>
  <c r="F107"/>
  <c r="E107"/>
  <c r="F95"/>
  <c r="E95"/>
  <c r="G95" s="1"/>
  <c r="D95"/>
  <c r="F99"/>
  <c r="E99"/>
  <c r="D99"/>
  <c r="E47"/>
  <c r="F47"/>
  <c r="F43"/>
  <c r="E43"/>
  <c r="F27"/>
  <c r="E27"/>
  <c r="F35"/>
  <c r="E35"/>
  <c r="E15"/>
  <c r="F15"/>
  <c r="E19"/>
  <c r="F19"/>
  <c r="E23"/>
  <c r="F23"/>
  <c r="G23" s="1"/>
  <c r="E31"/>
  <c r="F31"/>
  <c r="G31" s="1"/>
  <c r="E39"/>
  <c r="F39"/>
  <c r="E51"/>
  <c r="F51"/>
  <c r="G51" s="1"/>
  <c r="E67"/>
  <c r="F67"/>
  <c r="E83"/>
  <c r="F83"/>
  <c r="E87"/>
  <c r="F87"/>
  <c r="E91"/>
  <c r="F91"/>
  <c r="G91" s="1"/>
  <c r="E131"/>
  <c r="F131"/>
  <c r="E204"/>
  <c r="F204"/>
  <c r="E206"/>
  <c r="F206"/>
  <c r="E211"/>
  <c r="F211"/>
  <c r="E215"/>
  <c r="F215"/>
  <c r="G215" s="1"/>
  <c r="E223"/>
  <c r="F223"/>
  <c r="E227"/>
  <c r="F227"/>
  <c r="G227" s="1"/>
  <c r="E231"/>
  <c r="F231"/>
  <c r="G231" s="1"/>
  <c r="E239"/>
  <c r="F239"/>
  <c r="E247"/>
  <c r="F247"/>
  <c r="E248"/>
  <c r="F248"/>
  <c r="E250"/>
  <c r="F250"/>
  <c r="E255"/>
  <c r="F255"/>
  <c r="E259"/>
  <c r="F259"/>
  <c r="D87"/>
  <c r="D204"/>
  <c r="D268" s="1"/>
  <c r="D131"/>
  <c r="D206"/>
  <c r="D250"/>
  <c r="D259"/>
  <c r="D247"/>
  <c r="D239"/>
  <c r="D231"/>
  <c r="D227"/>
  <c r="D215"/>
  <c r="D211"/>
  <c r="D91"/>
  <c r="D83"/>
  <c r="D223"/>
  <c r="D255"/>
  <c r="D219"/>
  <c r="E219"/>
  <c r="F219"/>
  <c r="G259" l="1"/>
  <c r="G255"/>
  <c r="G247"/>
  <c r="G239"/>
  <c r="G223"/>
  <c r="G204"/>
  <c r="G167"/>
  <c r="G219"/>
  <c r="G27"/>
  <c r="G187"/>
  <c r="G191"/>
  <c r="G183"/>
  <c r="G163"/>
  <c r="G147"/>
  <c r="G131"/>
  <c r="G107"/>
  <c r="G99"/>
  <c r="G47"/>
  <c r="G39"/>
  <c r="G35"/>
  <c r="G15"/>
  <c r="G211"/>
  <c r="G143"/>
  <c r="G87"/>
  <c r="G83"/>
  <c r="G67"/>
  <c r="G43"/>
  <c r="G19"/>
  <c r="D270"/>
  <c r="E270"/>
  <c r="F270"/>
  <c r="E268"/>
  <c r="E271" s="1"/>
  <c r="D271"/>
  <c r="F268"/>
  <c r="F207"/>
  <c r="E235"/>
  <c r="E207"/>
  <c r="E75"/>
  <c r="E63"/>
  <c r="E251"/>
  <c r="D235"/>
  <c r="D75"/>
  <c r="D63"/>
  <c r="D207"/>
  <c r="F251"/>
  <c r="F235"/>
  <c r="G235" s="1"/>
  <c r="F63"/>
  <c r="F75"/>
  <c r="D119"/>
  <c r="D251"/>
  <c r="G251" l="1"/>
  <c r="G268"/>
  <c r="G207"/>
  <c r="G75"/>
  <c r="G63"/>
  <c r="F271"/>
  <c r="G271" s="1"/>
</calcChain>
</file>

<file path=xl/comments1.xml><?xml version="1.0" encoding="utf-8"?>
<comments xmlns="http://schemas.openxmlformats.org/spreadsheetml/2006/main">
  <authors>
    <author>User</author>
  </authors>
  <commentList>
    <comment ref="A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350т.р.- кронирование и спил деревьев
60т.р.-ПСД на дворы, общ.тер.
100т.р.-тех.надзор дворовых территорий в рамках работ по программе "Формирование гор.среды"</t>
        </r>
      </text>
    </comment>
    <comment ref="E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459514,45+510698,34 кап.рем.теплотрасс, труба</t>
        </r>
      </text>
    </comment>
    <comment ref="E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34587,11+38439,66 кап.рем.теплотрасс, труба</t>
        </r>
      </text>
    </comment>
    <comment ref="D21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  <comment ref="E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F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14200р.
60000р.</t>
        </r>
      </text>
    </comment>
  </commentList>
</comments>
</file>

<file path=xl/sharedStrings.xml><?xml version="1.0" encoding="utf-8"?>
<sst xmlns="http://schemas.openxmlformats.org/spreadsheetml/2006/main" count="408" uniqueCount="97">
  <si>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</si>
  <si>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</si>
  <si>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</si>
  <si>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</si>
  <si>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</si>
  <si>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</si>
  <si>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</si>
  <si>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</si>
  <si>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</si>
  <si>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</si>
  <si>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</si>
  <si>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</si>
  <si>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</si>
  <si>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</si>
  <si>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</si>
  <si>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</si>
  <si>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</si>
  <si>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</si>
  <si>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</si>
  <si>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</si>
  <si>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</si>
  <si>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</si>
  <si>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</si>
  <si>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</si>
  <si>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</si>
  <si>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</si>
  <si>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</si>
  <si>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</si>
  <si>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</si>
  <si>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</si>
  <si>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</si>
  <si>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</si>
  <si>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</si>
  <si>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</si>
  <si>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</si>
  <si>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</si>
  <si>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</si>
  <si>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</si>
  <si>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</si>
  <si>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</si>
  <si>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</si>
  <si>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</si>
  <si>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</si>
  <si>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</si>
  <si>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</si>
  <si>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</si>
  <si>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</si>
  <si>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</si>
  <si>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</si>
  <si>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</si>
  <si>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</si>
  <si>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</si>
  <si>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</si>
  <si>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</si>
  <si>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</si>
  <si>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</si>
  <si>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</si>
  <si>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</si>
  <si>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</si>
  <si>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</si>
  <si>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</si>
  <si>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</si>
  <si>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</si>
  <si>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</si>
  <si>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</si>
  <si>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</si>
  <si>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</si>
  <si>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</si>
  <si>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</si>
  <si>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</si>
  <si>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</si>
  <si>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</si>
  <si>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</si>
  <si>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</si>
  <si>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</si>
  <si>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</si>
  <si>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</si>
  <si>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</si>
  <si>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</si>
  <si>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</si>
  <si>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</si>
  <si>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</si>
  <si>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</si>
  <si>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</si>
  <si>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План на 2020год с изменениями</t>
  </si>
  <si>
    <t>% исполнения к уточненному плану</t>
  </si>
  <si>
    <t>План на       2020 год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</si>
  <si>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</si>
  <si>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Факт на 01.01.2021г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</si>
  <si>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 (Благоустройство площади Ленина в г.Фокино Брянской области)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</si>
  <si>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</si>
  <si>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</si>
  <si>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(Мероприятия, направленные на профилактику и устранение последствий распространения коронавирусной инфекции)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</si>
  <si>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</si>
  <si>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 xml:space="preserve">Совершенствование системы профилактики правонарушений и усиление борьбы с преступностью   </t>
  </si>
  <si>
    <t>Противодействие злоупотреблению наркотиками и их незаконному обороту</t>
  </si>
  <si>
    <t>Обеспечение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</si>
</sst>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7033"/>
      <name val="Times New Roman"/>
      <family val="1"/>
      <charset val="204"/>
    </font>
    <font>
      <b/>
      <sz val="12"/>
      <color rgb="FF0070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horizontal="center" vertical="top"/>
    </xf>
    <xf numFmtId="4" fontId="2" fillId="4" borderId="9" xfId="0" applyNumberFormat="1" applyFont="1" applyFill="1" applyBorder="1" applyAlignment="1">
      <alignment horizontal="center" vertical="center" wrapText="1"/>
    </xf>
    <xf numFmtId="4" fontId="14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4" fillId="4" borderId="8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7033"/>
      <color rgb="FF0096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5"/>
  <sheetViews>
    <sheetView tabSelected="1" zoomScale="88" zoomScaleNormal="88" workbookViewId="0">
      <pane ySplit="7" topLeftCell="A116" activePane="bottomLeft" state="frozen"/>
      <selection pane="bottomLeft" activeCell="G119" sqref="G119"/>
    </sheetView>
  </sheetViews>
  <sheetFormatPr defaultColWidth="2.7109375" defaultRowHeight="15.75"/>
  <cols>
    <col min="1" max="1" width="48.14062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16.140625" style="7" customWidth="1"/>
    <col min="8" max="8" width="0.28515625" style="7" customWidth="1"/>
    <col min="9" max="10" width="2.7109375" style="7"/>
    <col min="11" max="11" width="11.28515625" style="7" customWidth="1"/>
    <col min="12" max="16384" width="2.7109375" style="7"/>
  </cols>
  <sheetData>
    <row r="1" spans="1:36" ht="19.5" customHeight="1">
      <c r="A1" s="32"/>
      <c r="B1" s="3"/>
      <c r="C1" s="3"/>
      <c r="D1" s="126" t="s">
        <v>60</v>
      </c>
      <c r="E1" s="126"/>
      <c r="F1" s="126"/>
      <c r="G1" s="126"/>
    </row>
    <row r="2" spans="1:36" ht="18.75" customHeight="1">
      <c r="A2" s="3"/>
      <c r="B2" s="3"/>
      <c r="C2" s="3"/>
      <c r="D2" s="126" t="s">
        <v>7</v>
      </c>
      <c r="E2" s="126"/>
      <c r="F2" s="126"/>
      <c r="G2" s="126"/>
    </row>
    <row r="3" spans="1:36" ht="57" customHeight="1">
      <c r="A3" s="3"/>
      <c r="B3" s="3"/>
      <c r="C3" s="3"/>
      <c r="D3" s="127" t="s">
        <v>78</v>
      </c>
      <c r="E3" s="127"/>
      <c r="F3" s="127"/>
      <c r="G3" s="127"/>
      <c r="K3" s="54"/>
    </row>
    <row r="4" spans="1:36" ht="38.25" customHeight="1">
      <c r="A4" s="128" t="s">
        <v>79</v>
      </c>
      <c r="B4" s="128"/>
      <c r="C4" s="128"/>
      <c r="D4" s="128"/>
      <c r="E4" s="128"/>
      <c r="F4" s="128"/>
      <c r="G4" s="128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29" t="s">
        <v>8</v>
      </c>
      <c r="B6" s="129" t="s">
        <v>0</v>
      </c>
      <c r="C6" s="129" t="s">
        <v>1</v>
      </c>
      <c r="D6" s="131" t="s">
        <v>37</v>
      </c>
      <c r="E6" s="131"/>
      <c r="F6" s="131"/>
      <c r="G6" s="129" t="s">
        <v>85</v>
      </c>
    </row>
    <row r="7" spans="1:36" ht="49.5" customHeight="1">
      <c r="A7" s="129"/>
      <c r="B7" s="129"/>
      <c r="C7" s="129"/>
      <c r="D7" s="64" t="s">
        <v>86</v>
      </c>
      <c r="E7" s="64" t="s">
        <v>84</v>
      </c>
      <c r="F7" s="64" t="s">
        <v>88</v>
      </c>
      <c r="G7" s="130"/>
    </row>
    <row r="8" spans="1:36" s="12" customFormat="1" ht="22.5" customHeight="1">
      <c r="A8" s="132" t="s">
        <v>62</v>
      </c>
      <c r="B8" s="104" t="s">
        <v>11</v>
      </c>
      <c r="C8" s="11" t="s">
        <v>2</v>
      </c>
      <c r="D8" s="59">
        <f>D12+D16+D20+D24+D28+D32+D36+D40+D44+D48+D52</f>
        <v>4511595.2</v>
      </c>
      <c r="E8" s="59">
        <f>E12+E16+E20+E24+E28+E32+E36+E40+E44+E48</f>
        <v>4551624.2</v>
      </c>
      <c r="F8" s="70">
        <f>F12+F16+F20+F24+F28+F32+F36+F40+F44+F48</f>
        <v>4551612.8</v>
      </c>
      <c r="G8" s="85">
        <f>F8/E8*100</f>
        <v>99.999749539955417</v>
      </c>
    </row>
    <row r="9" spans="1:36" s="12" customFormat="1" ht="22.5" customHeight="1">
      <c r="A9" s="132"/>
      <c r="B9" s="104"/>
      <c r="C9" s="11" t="s">
        <v>3</v>
      </c>
      <c r="D9" s="59">
        <f>D13+D17+D25+D33+D41+D21+D37+D45+D49+D29+D53</f>
        <v>18430033.16</v>
      </c>
      <c r="E9" s="59">
        <f>E13+E17+E25+E33+E41+E21+E37+E45+E49+E29+E53+E57</f>
        <v>18851356.640000001</v>
      </c>
      <c r="F9" s="59">
        <f>F13+F17+F25+F33+F41+F21+F37+F45+F49+F29+F53+F57</f>
        <v>18130093.390000001</v>
      </c>
      <c r="G9" s="85">
        <f t="shared" ref="G9:G75" si="0">F9/E9*100</f>
        <v>96.173945123559022</v>
      </c>
    </row>
    <row r="10" spans="1:36" s="12" customFormat="1" ht="31.5" customHeight="1">
      <c r="A10" s="132"/>
      <c r="B10" s="104"/>
      <c r="C10" s="11" t="s">
        <v>4</v>
      </c>
      <c r="D10" s="59">
        <f>D14+D18+D22+D26+D30+D38+D46+D50+D42+D54</f>
        <v>0</v>
      </c>
      <c r="E10" s="59">
        <f>E14+E18+E22+E26+E30+E38+E46+E50+E42</f>
        <v>0</v>
      </c>
      <c r="F10" s="70">
        <f>F14+F18+F22+F26+F30+F38+F46+F50+F42</f>
        <v>0</v>
      </c>
      <c r="G10" s="85">
        <v>0</v>
      </c>
    </row>
    <row r="11" spans="1:36" s="12" customFormat="1" ht="32.25" customHeight="1">
      <c r="A11" s="132"/>
      <c r="B11" s="104"/>
      <c r="C11" s="14" t="s">
        <v>5</v>
      </c>
      <c r="D11" s="47">
        <f>D8+D9+D10+D59</f>
        <v>22941628.359999999</v>
      </c>
      <c r="E11" s="47">
        <f>E8+E9+E10+G10</f>
        <v>23402980.84</v>
      </c>
      <c r="F11" s="47">
        <f>F8+F9+F10+H10</f>
        <v>22681706.190000001</v>
      </c>
      <c r="G11" s="85">
        <f t="shared" si="0"/>
        <v>96.918022302666643</v>
      </c>
    </row>
    <row r="12" spans="1:36" ht="15.75" customHeight="1">
      <c r="A12" s="94" t="s">
        <v>13</v>
      </c>
      <c r="B12" s="94" t="s">
        <v>11</v>
      </c>
      <c r="C12" s="5" t="s">
        <v>2</v>
      </c>
      <c r="D12" s="49">
        <v>0</v>
      </c>
      <c r="E12" s="49">
        <v>0</v>
      </c>
      <c r="F12" s="68">
        <v>0</v>
      </c>
      <c r="G12" s="86">
        <v>0</v>
      </c>
    </row>
    <row r="13" spans="1:36">
      <c r="A13" s="94"/>
      <c r="B13" s="94"/>
      <c r="C13" s="5" t="s">
        <v>3</v>
      </c>
      <c r="D13" s="52">
        <v>1448459</v>
      </c>
      <c r="E13" s="52">
        <v>1443845.65</v>
      </c>
      <c r="F13" s="75">
        <v>1443712.73</v>
      </c>
      <c r="G13" s="86">
        <f t="shared" si="0"/>
        <v>99.990794029818915</v>
      </c>
    </row>
    <row r="14" spans="1:36" ht="31.5">
      <c r="A14" s="94"/>
      <c r="B14" s="94"/>
      <c r="C14" s="5" t="s">
        <v>4</v>
      </c>
      <c r="D14" s="49">
        <v>0</v>
      </c>
      <c r="E14" s="49">
        <v>0</v>
      </c>
      <c r="F14" s="68">
        <v>0</v>
      </c>
      <c r="G14" s="86">
        <v>0</v>
      </c>
    </row>
    <row r="15" spans="1:36" ht="30.75" customHeight="1">
      <c r="A15" s="94"/>
      <c r="B15" s="94"/>
      <c r="C15" s="4" t="s">
        <v>10</v>
      </c>
      <c r="D15" s="48">
        <v>1448459</v>
      </c>
      <c r="E15" s="48">
        <f>E12+E13+E14</f>
        <v>1443845.65</v>
      </c>
      <c r="F15" s="73">
        <f>F12+F13+F14</f>
        <v>1443712.73</v>
      </c>
      <c r="G15" s="86">
        <f t="shared" si="0"/>
        <v>99.990794029818915</v>
      </c>
    </row>
    <row r="16" spans="1:36" s="1" customFormat="1" ht="15.75" customHeight="1">
      <c r="A16" s="95" t="s">
        <v>14</v>
      </c>
      <c r="B16" s="94" t="s">
        <v>11</v>
      </c>
      <c r="C16" s="5" t="s">
        <v>2</v>
      </c>
      <c r="D16" s="49">
        <v>0</v>
      </c>
      <c r="E16" s="49">
        <v>0</v>
      </c>
      <c r="F16" s="68">
        <v>0</v>
      </c>
      <c r="G16" s="86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6"/>
      <c r="B17" s="94"/>
      <c r="C17" s="5" t="s">
        <v>3</v>
      </c>
      <c r="D17" s="52">
        <v>11848740</v>
      </c>
      <c r="E17" s="52">
        <v>12010732</v>
      </c>
      <c r="F17" s="75">
        <v>11298878.699999999</v>
      </c>
      <c r="G17" s="86">
        <f t="shared" si="0"/>
        <v>94.073189710668743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6"/>
      <c r="B18" s="94"/>
      <c r="C18" s="5" t="s">
        <v>4</v>
      </c>
      <c r="D18" s="49">
        <v>0</v>
      </c>
      <c r="E18" s="49">
        <v>0</v>
      </c>
      <c r="F18" s="68">
        <v>0</v>
      </c>
      <c r="G18" s="86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97"/>
      <c r="B19" s="94"/>
      <c r="C19" s="4" t="s">
        <v>10</v>
      </c>
      <c r="D19" s="48">
        <v>11848740</v>
      </c>
      <c r="E19" s="48">
        <f>E16+E17+E18</f>
        <v>12010732</v>
      </c>
      <c r="F19" s="73">
        <f>F16+F17+F18</f>
        <v>11298878.699999999</v>
      </c>
      <c r="G19" s="86">
        <f t="shared" si="0"/>
        <v>94.073189710668743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5" t="s">
        <v>15</v>
      </c>
      <c r="B20" s="94" t="s">
        <v>11</v>
      </c>
      <c r="C20" s="5" t="s">
        <v>2</v>
      </c>
      <c r="D20" s="49">
        <v>867904</v>
      </c>
      <c r="E20" s="49">
        <v>867904</v>
      </c>
      <c r="F20" s="68">
        <v>867904</v>
      </c>
      <c r="G20" s="86">
        <f t="shared" si="0"/>
        <v>100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6"/>
      <c r="B21" s="94"/>
      <c r="C21" s="5" t="s">
        <v>3</v>
      </c>
      <c r="D21" s="49">
        <v>0</v>
      </c>
      <c r="E21" s="49">
        <v>0</v>
      </c>
      <c r="F21" s="68">
        <v>0</v>
      </c>
      <c r="G21" s="86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96"/>
      <c r="B22" s="94"/>
      <c r="C22" s="5" t="s">
        <v>4</v>
      </c>
      <c r="D22" s="49">
        <v>0</v>
      </c>
      <c r="E22" s="49">
        <v>0</v>
      </c>
      <c r="F22" s="68">
        <v>0</v>
      </c>
      <c r="G22" s="86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97"/>
      <c r="B23" s="94"/>
      <c r="C23" s="4" t="s">
        <v>10</v>
      </c>
      <c r="D23" s="48">
        <v>867904</v>
      </c>
      <c r="E23" s="48">
        <f>E20+E21+E22</f>
        <v>867904</v>
      </c>
      <c r="F23" s="73">
        <f>F20+F21+F22</f>
        <v>867904</v>
      </c>
      <c r="G23" s="86">
        <f t="shared" si="0"/>
        <v>100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5" t="s">
        <v>22</v>
      </c>
      <c r="B24" s="94" t="s">
        <v>11</v>
      </c>
      <c r="C24" s="5" t="s">
        <v>2</v>
      </c>
      <c r="D24" s="58">
        <v>52370.2</v>
      </c>
      <c r="E24" s="58">
        <v>52370.2</v>
      </c>
      <c r="F24" s="76">
        <v>52358.8</v>
      </c>
      <c r="G24" s="86">
        <f t="shared" si="0"/>
        <v>99.978231895238139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6"/>
      <c r="B25" s="94"/>
      <c r="C25" s="5" t="s">
        <v>3</v>
      </c>
      <c r="D25" s="49">
        <v>0</v>
      </c>
      <c r="E25" s="49">
        <v>0</v>
      </c>
      <c r="F25" s="68">
        <v>0</v>
      </c>
      <c r="G25" s="86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6"/>
      <c r="B26" s="94"/>
      <c r="C26" s="5" t="s">
        <v>4</v>
      </c>
      <c r="D26" s="49">
        <v>0</v>
      </c>
      <c r="E26" s="49">
        <v>0</v>
      </c>
      <c r="F26" s="68">
        <v>0</v>
      </c>
      <c r="G26" s="86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97"/>
      <c r="B27" s="94"/>
      <c r="C27" s="4" t="s">
        <v>6</v>
      </c>
      <c r="D27" s="48">
        <v>52370.2</v>
      </c>
      <c r="E27" s="48">
        <f>E24+E25+E26</f>
        <v>52370.2</v>
      </c>
      <c r="F27" s="73">
        <f>F24+F25+F26</f>
        <v>52358.8</v>
      </c>
      <c r="G27" s="86">
        <f t="shared" si="0"/>
        <v>99.978231895238139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95" t="s">
        <v>61</v>
      </c>
      <c r="B28" s="94" t="s">
        <v>11</v>
      </c>
      <c r="C28" s="5" t="s">
        <v>2</v>
      </c>
      <c r="D28" s="49">
        <v>216926</v>
      </c>
      <c r="E28" s="49">
        <v>216926</v>
      </c>
      <c r="F28" s="68">
        <v>216926</v>
      </c>
      <c r="G28" s="86">
        <f t="shared" si="0"/>
        <v>100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96"/>
      <c r="B29" s="94"/>
      <c r="C29" s="5" t="s">
        <v>3</v>
      </c>
      <c r="D29" s="49">
        <v>0</v>
      </c>
      <c r="E29" s="49">
        <v>0</v>
      </c>
      <c r="F29" s="68">
        <v>0</v>
      </c>
      <c r="G29" s="86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96"/>
      <c r="B30" s="94"/>
      <c r="C30" s="5" t="s">
        <v>4</v>
      </c>
      <c r="D30" s="49">
        <v>0</v>
      </c>
      <c r="E30" s="49">
        <v>0</v>
      </c>
      <c r="F30" s="68">
        <v>0</v>
      </c>
      <c r="G30" s="86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97"/>
      <c r="B31" s="94"/>
      <c r="C31" s="4" t="s">
        <v>6</v>
      </c>
      <c r="D31" s="48">
        <v>216926</v>
      </c>
      <c r="E31" s="48">
        <f>E28+E29+E30</f>
        <v>216926</v>
      </c>
      <c r="F31" s="73">
        <f>F28+F29+F30</f>
        <v>216926</v>
      </c>
      <c r="G31" s="86">
        <f t="shared" si="0"/>
        <v>100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5" t="s">
        <v>16</v>
      </c>
      <c r="B32" s="94" t="s">
        <v>11</v>
      </c>
      <c r="C32" s="5" t="s">
        <v>2</v>
      </c>
      <c r="D32" s="58">
        <v>404395</v>
      </c>
      <c r="E32" s="44">
        <v>444424</v>
      </c>
      <c r="F32" s="77">
        <v>444424</v>
      </c>
      <c r="G32" s="86">
        <f t="shared" si="0"/>
        <v>100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6"/>
      <c r="B33" s="94"/>
      <c r="C33" s="5" t="s">
        <v>3</v>
      </c>
      <c r="D33" s="49">
        <v>0</v>
      </c>
      <c r="E33" s="49">
        <v>0</v>
      </c>
      <c r="F33" s="68">
        <v>0</v>
      </c>
      <c r="G33" s="86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6"/>
      <c r="B34" s="94"/>
      <c r="C34" s="5" t="s">
        <v>4</v>
      </c>
      <c r="D34" s="49">
        <v>0</v>
      </c>
      <c r="E34" s="49">
        <v>0</v>
      </c>
      <c r="F34" s="68">
        <v>0</v>
      </c>
      <c r="G34" s="86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97"/>
      <c r="B35" s="94"/>
      <c r="C35" s="4" t="s">
        <v>10</v>
      </c>
      <c r="D35" s="48">
        <v>404395</v>
      </c>
      <c r="E35" s="48">
        <f>E32+E33+E34</f>
        <v>444424</v>
      </c>
      <c r="F35" s="73">
        <f>F32+F33+F34</f>
        <v>444424</v>
      </c>
      <c r="G35" s="86">
        <f t="shared" si="0"/>
        <v>100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95" t="s">
        <v>54</v>
      </c>
      <c r="B36" s="94" t="s">
        <v>52</v>
      </c>
      <c r="C36" s="5" t="s">
        <v>2</v>
      </c>
      <c r="D36" s="49">
        <v>0</v>
      </c>
      <c r="E36" s="49">
        <v>0</v>
      </c>
      <c r="F36" s="68">
        <v>0</v>
      </c>
      <c r="G36" s="86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96"/>
      <c r="B37" s="94"/>
      <c r="C37" s="5" t="s">
        <v>3</v>
      </c>
      <c r="D37" s="57">
        <v>676911</v>
      </c>
      <c r="E37" s="57">
        <v>632034.34</v>
      </c>
      <c r="F37" s="78">
        <v>631089.38</v>
      </c>
      <c r="G37" s="86">
        <f t="shared" si="0"/>
        <v>99.850489136397243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96"/>
      <c r="B38" s="94"/>
      <c r="C38" s="5" t="s">
        <v>4</v>
      </c>
      <c r="D38" s="49">
        <v>0</v>
      </c>
      <c r="E38" s="49">
        <v>0</v>
      </c>
      <c r="F38" s="68">
        <v>0</v>
      </c>
      <c r="G38" s="86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97"/>
      <c r="B39" s="94"/>
      <c r="C39" s="4" t="s">
        <v>10</v>
      </c>
      <c r="D39" s="48">
        <v>676911</v>
      </c>
      <c r="E39" s="48">
        <f>E36+E37+E38</f>
        <v>632034.34</v>
      </c>
      <c r="F39" s="73">
        <f>F36+F37+F38</f>
        <v>631089.38</v>
      </c>
      <c r="G39" s="86">
        <f t="shared" si="0"/>
        <v>99.850489136397243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95" t="s">
        <v>53</v>
      </c>
      <c r="B40" s="94" t="s">
        <v>47</v>
      </c>
      <c r="C40" s="5" t="s">
        <v>2</v>
      </c>
      <c r="D40" s="49">
        <v>0</v>
      </c>
      <c r="E40" s="49">
        <v>0</v>
      </c>
      <c r="F40" s="68">
        <v>0</v>
      </c>
      <c r="G40" s="86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96"/>
      <c r="B41" s="94"/>
      <c r="C41" s="5" t="s">
        <v>3</v>
      </c>
      <c r="D41" s="45">
        <v>2086419</v>
      </c>
      <c r="E41" s="57">
        <v>2157449.17</v>
      </c>
      <c r="F41" s="78">
        <v>2157449.17</v>
      </c>
      <c r="G41" s="86">
        <f t="shared" si="0"/>
        <v>100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96"/>
      <c r="B42" s="94"/>
      <c r="C42" s="5" t="s">
        <v>4</v>
      </c>
      <c r="D42" s="49">
        <v>0</v>
      </c>
      <c r="E42" s="49">
        <v>0</v>
      </c>
      <c r="F42" s="68">
        <v>0</v>
      </c>
      <c r="G42" s="86">
        <v>0</v>
      </c>
      <c r="H42" s="3"/>
      <c r="I42" s="3"/>
      <c r="J42" s="3"/>
      <c r="K42" s="3"/>
      <c r="L42" s="3" t="s">
        <v>42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97"/>
      <c r="B43" s="94"/>
      <c r="C43" s="33" t="s">
        <v>10</v>
      </c>
      <c r="D43" s="48">
        <v>2086419</v>
      </c>
      <c r="E43" s="48">
        <f>E40+E41+E42</f>
        <v>2157449.17</v>
      </c>
      <c r="F43" s="73">
        <f>F40+F41+F42</f>
        <v>2157449.17</v>
      </c>
      <c r="G43" s="86">
        <f t="shared" si="0"/>
        <v>100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95" t="s">
        <v>35</v>
      </c>
      <c r="B44" s="94" t="s">
        <v>36</v>
      </c>
      <c r="C44" s="5" t="s">
        <v>2</v>
      </c>
      <c r="D44" s="49">
        <v>0</v>
      </c>
      <c r="E44" s="49">
        <v>0</v>
      </c>
      <c r="F44" s="68">
        <v>0</v>
      </c>
      <c r="G44" s="86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96"/>
      <c r="B45" s="94"/>
      <c r="C45" s="5" t="s">
        <v>3</v>
      </c>
      <c r="D45" s="45">
        <v>2240226.16</v>
      </c>
      <c r="E45" s="58">
        <v>2462017.48</v>
      </c>
      <c r="F45" s="76">
        <v>2453685.41</v>
      </c>
      <c r="G45" s="86">
        <f t="shared" si="0"/>
        <v>99.661575514077995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96"/>
      <c r="B46" s="94"/>
      <c r="C46" s="5" t="s">
        <v>4</v>
      </c>
      <c r="D46" s="49">
        <v>0</v>
      </c>
      <c r="E46" s="49">
        <v>0</v>
      </c>
      <c r="F46" s="68">
        <v>0</v>
      </c>
      <c r="G46" s="86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97"/>
      <c r="B47" s="94"/>
      <c r="C47" s="4" t="s">
        <v>10</v>
      </c>
      <c r="D47" s="48">
        <v>2240226.16</v>
      </c>
      <c r="E47" s="48">
        <f>E44+E45+E46</f>
        <v>2462017.48</v>
      </c>
      <c r="F47" s="73">
        <f>F44+F45+F46</f>
        <v>2453685.41</v>
      </c>
      <c r="G47" s="86">
        <f t="shared" si="0"/>
        <v>99.661575514077995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95" t="s">
        <v>81</v>
      </c>
      <c r="B48" s="94" t="s">
        <v>11</v>
      </c>
      <c r="C48" s="5" t="s">
        <v>2</v>
      </c>
      <c r="D48" s="49">
        <v>2970000</v>
      </c>
      <c r="E48" s="49">
        <v>2970000</v>
      </c>
      <c r="F48" s="49">
        <v>2970000</v>
      </c>
      <c r="G48" s="86">
        <f t="shared" si="0"/>
        <v>100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96"/>
      <c r="B49" s="94"/>
      <c r="C49" s="5" t="s">
        <v>3</v>
      </c>
      <c r="D49" s="49">
        <v>30000</v>
      </c>
      <c r="E49" s="49">
        <v>30000</v>
      </c>
      <c r="F49" s="49">
        <v>30000</v>
      </c>
      <c r="G49" s="86">
        <f t="shared" si="0"/>
        <v>100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96"/>
      <c r="B50" s="94"/>
      <c r="C50" s="5" t="s">
        <v>4</v>
      </c>
      <c r="D50" s="49">
        <v>0</v>
      </c>
      <c r="E50" s="49">
        <v>0</v>
      </c>
      <c r="F50" s="68">
        <v>0</v>
      </c>
      <c r="G50" s="86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97"/>
      <c r="B51" s="94"/>
      <c r="C51" s="4" t="s">
        <v>10</v>
      </c>
      <c r="D51" s="48">
        <v>3000000</v>
      </c>
      <c r="E51" s="48">
        <f>E48+E49+E50</f>
        <v>3000000</v>
      </c>
      <c r="F51" s="73">
        <f>F48+F49+F50</f>
        <v>3000000</v>
      </c>
      <c r="G51" s="86">
        <f t="shared" si="0"/>
        <v>100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5" t="s">
        <v>44</v>
      </c>
      <c r="B52" s="94" t="s">
        <v>11</v>
      </c>
      <c r="C52" s="27" t="s">
        <v>2</v>
      </c>
      <c r="D52" s="49">
        <v>0</v>
      </c>
      <c r="E52" s="49">
        <v>0</v>
      </c>
      <c r="F52" s="68">
        <v>0</v>
      </c>
      <c r="G52" s="86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96"/>
      <c r="B53" s="94"/>
      <c r="C53" s="27" t="s">
        <v>3</v>
      </c>
      <c r="D53" s="49">
        <v>99278</v>
      </c>
      <c r="E53" s="49">
        <v>115278</v>
      </c>
      <c r="F53" s="68">
        <v>115278</v>
      </c>
      <c r="G53" s="86">
        <f t="shared" si="0"/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96"/>
      <c r="B54" s="94"/>
      <c r="C54" s="27" t="s">
        <v>4</v>
      </c>
      <c r="D54" s="49">
        <v>0</v>
      </c>
      <c r="E54" s="49">
        <v>0</v>
      </c>
      <c r="F54" s="68">
        <v>0</v>
      </c>
      <c r="G54" s="86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97"/>
      <c r="B55" s="94"/>
      <c r="C55" s="4" t="s">
        <v>10</v>
      </c>
      <c r="D55" s="48">
        <v>99278</v>
      </c>
      <c r="E55" s="48">
        <f t="shared" ref="E55:F55" si="1">E52+E53+E54</f>
        <v>115278</v>
      </c>
      <c r="F55" s="73">
        <f t="shared" si="1"/>
        <v>115278</v>
      </c>
      <c r="G55" s="86">
        <f t="shared" si="0"/>
        <v>100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95" t="s">
        <v>87</v>
      </c>
      <c r="B56" s="94" t="s">
        <v>11</v>
      </c>
      <c r="C56" s="67" t="s">
        <v>2</v>
      </c>
      <c r="D56" s="49">
        <v>0</v>
      </c>
      <c r="E56" s="49">
        <v>0</v>
      </c>
      <c r="F56" s="68">
        <v>0</v>
      </c>
      <c r="G56" s="86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96"/>
      <c r="B57" s="94"/>
      <c r="C57" s="67" t="s">
        <v>3</v>
      </c>
      <c r="D57" s="49">
        <v>0</v>
      </c>
      <c r="E57" s="49">
        <v>0</v>
      </c>
      <c r="F57" s="68">
        <v>0</v>
      </c>
      <c r="G57" s="86"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8.5" customHeight="1">
      <c r="A58" s="96"/>
      <c r="B58" s="94"/>
      <c r="C58" s="67" t="s">
        <v>4</v>
      </c>
      <c r="D58" s="49">
        <v>0</v>
      </c>
      <c r="E58" s="49">
        <v>0</v>
      </c>
      <c r="F58" s="68">
        <v>0</v>
      </c>
      <c r="G58" s="86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97"/>
      <c r="B59" s="94"/>
      <c r="C59" s="4" t="s">
        <v>10</v>
      </c>
      <c r="D59" s="48">
        <f>D56+D57+D58</f>
        <v>0</v>
      </c>
      <c r="E59" s="48">
        <f t="shared" ref="E59:F59" si="2">E56+E57+E58</f>
        <v>0</v>
      </c>
      <c r="F59" s="48">
        <f t="shared" si="2"/>
        <v>0</v>
      </c>
      <c r="G59" s="86"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5.5" customHeight="1">
      <c r="A60" s="105" t="s">
        <v>63</v>
      </c>
      <c r="B60" s="104" t="s">
        <v>11</v>
      </c>
      <c r="C60" s="11" t="s">
        <v>2</v>
      </c>
      <c r="D60" s="59">
        <f>D64+D68</f>
        <v>10398514</v>
      </c>
      <c r="E60" s="59">
        <f t="shared" ref="E60:F60" si="3">E64+E68</f>
        <v>10398514</v>
      </c>
      <c r="F60" s="70">
        <f t="shared" si="3"/>
        <v>10308521.199999999</v>
      </c>
      <c r="G60" s="86">
        <f t="shared" si="0"/>
        <v>99.134560957459868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106"/>
      <c r="B61" s="104"/>
      <c r="C61" s="11" t="s">
        <v>3</v>
      </c>
      <c r="D61" s="59">
        <f>D65+D69</f>
        <v>4007683.85</v>
      </c>
      <c r="E61" s="59">
        <f t="shared" ref="E61:F61" si="4">E65+E69</f>
        <v>4256962.34</v>
      </c>
      <c r="F61" s="70">
        <f t="shared" si="4"/>
        <v>4241932.33</v>
      </c>
      <c r="G61" s="86">
        <f t="shared" si="0"/>
        <v>99.64693110251946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106"/>
      <c r="B62" s="104"/>
      <c r="C62" s="11" t="s">
        <v>4</v>
      </c>
      <c r="D62" s="59">
        <f>D66+D70</f>
        <v>0</v>
      </c>
      <c r="E62" s="59">
        <f t="shared" ref="E62:F62" si="5">E66+E70</f>
        <v>0</v>
      </c>
      <c r="F62" s="70">
        <f t="shared" si="5"/>
        <v>0</v>
      </c>
      <c r="G62" s="86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107"/>
      <c r="B63" s="104"/>
      <c r="C63" s="13" t="s">
        <v>6</v>
      </c>
      <c r="D63" s="47">
        <f>D60+D61+D62</f>
        <v>14406197.85</v>
      </c>
      <c r="E63" s="47">
        <f>E60+E61+E62</f>
        <v>14655476.34</v>
      </c>
      <c r="F63" s="71">
        <f>F60+F61+F62</f>
        <v>14550453.529999999</v>
      </c>
      <c r="G63" s="133">
        <f t="shared" si="0"/>
        <v>99.283388628499537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95" t="s">
        <v>17</v>
      </c>
      <c r="B64" s="94" t="s">
        <v>11</v>
      </c>
      <c r="C64" s="5" t="s">
        <v>2</v>
      </c>
      <c r="D64" s="44">
        <v>0</v>
      </c>
      <c r="E64" s="44">
        <v>0</v>
      </c>
      <c r="F64" s="77">
        <v>0</v>
      </c>
      <c r="G64" s="86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96"/>
      <c r="B65" s="94"/>
      <c r="C65" s="5" t="s">
        <v>3</v>
      </c>
      <c r="D65" s="58">
        <v>3225000</v>
      </c>
      <c r="E65" s="44">
        <v>3474278.49</v>
      </c>
      <c r="F65" s="77">
        <v>3466022.13</v>
      </c>
      <c r="G65" s="86">
        <f t="shared" si="0"/>
        <v>99.762357565066679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96"/>
      <c r="B66" s="94"/>
      <c r="C66" s="5" t="s">
        <v>4</v>
      </c>
      <c r="D66" s="49">
        <v>0</v>
      </c>
      <c r="E66" s="49">
        <v>0</v>
      </c>
      <c r="F66" s="68">
        <v>0</v>
      </c>
      <c r="G66" s="86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0" customHeight="1">
      <c r="A67" s="97"/>
      <c r="B67" s="94"/>
      <c r="C67" s="4" t="s">
        <v>6</v>
      </c>
      <c r="D67" s="48">
        <f>D64+D65+D66</f>
        <v>3225000</v>
      </c>
      <c r="E67" s="48">
        <f>E64+E65+E66</f>
        <v>3474278.49</v>
      </c>
      <c r="F67" s="73">
        <f>F64+F65+F66</f>
        <v>3466022.13</v>
      </c>
      <c r="G67" s="86">
        <f t="shared" si="0"/>
        <v>99.762357565066679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7" customHeight="1">
      <c r="A68" s="95" t="s">
        <v>68</v>
      </c>
      <c r="B68" s="95" t="s">
        <v>11</v>
      </c>
      <c r="C68" s="29" t="s">
        <v>2</v>
      </c>
      <c r="D68" s="49">
        <v>10398514</v>
      </c>
      <c r="E68" s="49">
        <v>10398514</v>
      </c>
      <c r="F68" s="68">
        <v>10308521.199999999</v>
      </c>
      <c r="G68" s="86">
        <f t="shared" si="0"/>
        <v>99.134560957459868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>
      <c r="A69" s="96"/>
      <c r="B69" s="96"/>
      <c r="C69" s="29" t="s">
        <v>3</v>
      </c>
      <c r="D69" s="49">
        <v>782683.85</v>
      </c>
      <c r="E69" s="49">
        <v>782683.85</v>
      </c>
      <c r="F69" s="68">
        <v>775910.2</v>
      </c>
      <c r="G69" s="86">
        <f t="shared" si="0"/>
        <v>99.13456116412776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96"/>
      <c r="B70" s="96"/>
      <c r="C70" s="29" t="s">
        <v>4</v>
      </c>
      <c r="D70" s="49">
        <v>0</v>
      </c>
      <c r="E70" s="49">
        <v>0</v>
      </c>
      <c r="F70" s="68">
        <v>0</v>
      </c>
      <c r="G70" s="86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48" customHeight="1">
      <c r="A71" s="97"/>
      <c r="B71" s="97"/>
      <c r="C71" s="4" t="s">
        <v>6</v>
      </c>
      <c r="D71" s="48">
        <f>D68+D69+D70</f>
        <v>11181197.85</v>
      </c>
      <c r="E71" s="48">
        <f>E68+E69+E70</f>
        <v>11181197.85</v>
      </c>
      <c r="F71" s="73">
        <f>F68+F69+F70</f>
        <v>11084431.399999999</v>
      </c>
      <c r="G71" s="86">
        <f t="shared" si="0"/>
        <v>99.134560971926618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2" customFormat="1" ht="22.5" customHeight="1">
      <c r="A72" s="119" t="s">
        <v>64</v>
      </c>
      <c r="B72" s="104" t="s">
        <v>11</v>
      </c>
      <c r="C72" s="11" t="s">
        <v>2</v>
      </c>
      <c r="D72" s="59">
        <f t="shared" ref="D72:F73" si="6">D76+D80+D84+D88+D92+D96+D104+D100+D108</f>
        <v>3700000</v>
      </c>
      <c r="E72" s="59">
        <f>E76+E80+E84+E88+E92+E96+E104+E100+E108+E112</f>
        <v>5970212.79</v>
      </c>
      <c r="F72" s="59">
        <f>F76+F80+F84+F88+F92+F96+F104+F100+F108+F112</f>
        <v>5245350.3800000008</v>
      </c>
      <c r="G72" s="85">
        <f t="shared" si="0"/>
        <v>87.858683844332475</v>
      </c>
    </row>
    <row r="73" spans="1:36" s="12" customFormat="1" ht="18" customHeight="1">
      <c r="A73" s="120"/>
      <c r="B73" s="104"/>
      <c r="C73" s="11" t="s">
        <v>3</v>
      </c>
      <c r="D73" s="59">
        <f t="shared" si="6"/>
        <v>5654080.46</v>
      </c>
      <c r="E73" s="59">
        <f t="shared" si="6"/>
        <v>9506111.5499999989</v>
      </c>
      <c r="F73" s="59">
        <f t="shared" si="6"/>
        <v>6920054.7000000002</v>
      </c>
      <c r="G73" s="85">
        <f t="shared" si="0"/>
        <v>72.795849949814667</v>
      </c>
    </row>
    <row r="74" spans="1:36" s="12" customFormat="1" ht="35.25" customHeight="1">
      <c r="A74" s="120"/>
      <c r="B74" s="104"/>
      <c r="C74" s="11" t="s">
        <v>4</v>
      </c>
      <c r="D74" s="59">
        <f>D78+D82+D90+D86+D94+D98+D106</f>
        <v>0</v>
      </c>
      <c r="E74" s="59">
        <f>E78+E82+E90+E86+E94+E98+E106</f>
        <v>0</v>
      </c>
      <c r="F74" s="70">
        <f>F78+F82+F90+F86+F94+F98+F106</f>
        <v>0</v>
      </c>
      <c r="G74" s="85">
        <v>0</v>
      </c>
    </row>
    <row r="75" spans="1:36" s="12" customFormat="1" ht="29.25" customHeight="1">
      <c r="A75" s="121"/>
      <c r="B75" s="104"/>
      <c r="C75" s="13" t="s">
        <v>6</v>
      </c>
      <c r="D75" s="47">
        <f>D72+D73+D74</f>
        <v>9354080.4600000009</v>
      </c>
      <c r="E75" s="47">
        <f>E72+E73+E74</f>
        <v>15476324.34</v>
      </c>
      <c r="F75" s="71">
        <f>F72+F73+F74</f>
        <v>12165405.080000002</v>
      </c>
      <c r="G75" s="133">
        <f t="shared" si="0"/>
        <v>78.606552904538077</v>
      </c>
    </row>
    <row r="76" spans="1:36" s="12" customFormat="1" ht="29.25" customHeight="1">
      <c r="A76" s="95" t="s">
        <v>69</v>
      </c>
      <c r="B76" s="94" t="s">
        <v>11</v>
      </c>
      <c r="C76" s="41" t="s">
        <v>2</v>
      </c>
      <c r="D76" s="49">
        <v>3200000</v>
      </c>
      <c r="E76" s="49">
        <v>0</v>
      </c>
      <c r="F76" s="68">
        <v>0</v>
      </c>
      <c r="G76" s="86">
        <v>0</v>
      </c>
    </row>
    <row r="77" spans="1:36" s="12" customFormat="1" ht="21.75" customHeight="1">
      <c r="A77" s="96"/>
      <c r="B77" s="94"/>
      <c r="C77" s="41" t="s">
        <v>3</v>
      </c>
      <c r="D77" s="49">
        <v>168421.05</v>
      </c>
      <c r="E77" s="49">
        <v>0</v>
      </c>
      <c r="F77" s="68">
        <v>0</v>
      </c>
      <c r="G77" s="86">
        <v>0</v>
      </c>
    </row>
    <row r="78" spans="1:36" s="12" customFormat="1" ht="21" customHeight="1">
      <c r="A78" s="96"/>
      <c r="B78" s="94"/>
      <c r="C78" s="41" t="s">
        <v>4</v>
      </c>
      <c r="D78" s="49">
        <v>0</v>
      </c>
      <c r="E78" s="49">
        <v>0</v>
      </c>
      <c r="F78" s="68">
        <v>0</v>
      </c>
      <c r="G78" s="86">
        <v>0</v>
      </c>
    </row>
    <row r="79" spans="1:36" s="12" customFormat="1" ht="29.25" customHeight="1">
      <c r="A79" s="97"/>
      <c r="B79" s="94"/>
      <c r="C79" s="4" t="s">
        <v>6</v>
      </c>
      <c r="D79" s="48">
        <f>D76+D77+D78</f>
        <v>3368421.05</v>
      </c>
      <c r="E79" s="48">
        <f>E76+E77+E78</f>
        <v>0</v>
      </c>
      <c r="F79" s="73">
        <f>F76+F77+F78</f>
        <v>0</v>
      </c>
      <c r="G79" s="86">
        <v>0</v>
      </c>
    </row>
    <row r="80" spans="1:36" ht="18.75" customHeight="1">
      <c r="A80" s="95" t="s">
        <v>23</v>
      </c>
      <c r="B80" s="94" t="s">
        <v>11</v>
      </c>
      <c r="C80" s="5" t="s">
        <v>2</v>
      </c>
      <c r="D80" s="49">
        <v>0</v>
      </c>
      <c r="E80" s="49">
        <v>0</v>
      </c>
      <c r="F80" s="68">
        <v>0</v>
      </c>
      <c r="G80" s="86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1" customHeight="1">
      <c r="A81" s="96"/>
      <c r="B81" s="94"/>
      <c r="C81" s="5" t="s">
        <v>3</v>
      </c>
      <c r="D81" s="45">
        <v>2815000</v>
      </c>
      <c r="E81" s="45">
        <v>3176550.8</v>
      </c>
      <c r="F81" s="69">
        <v>2963599.55</v>
      </c>
      <c r="G81" s="86">
        <f t="shared" ref="G81:G160" si="7">F81/E81*100</f>
        <v>93.296148451332812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29.25" customHeight="1">
      <c r="A82" s="96"/>
      <c r="B82" s="94"/>
      <c r="C82" s="5" t="s">
        <v>4</v>
      </c>
      <c r="D82" s="49">
        <v>0</v>
      </c>
      <c r="E82" s="49">
        <v>0</v>
      </c>
      <c r="F82" s="68">
        <v>0</v>
      </c>
      <c r="G82" s="86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97"/>
      <c r="B83" s="94"/>
      <c r="C83" s="4" t="s">
        <v>6</v>
      </c>
      <c r="D83" s="48">
        <f>D80+D81+D82</f>
        <v>2815000</v>
      </c>
      <c r="E83" s="48">
        <f>E80+E81+E82</f>
        <v>3176550.8</v>
      </c>
      <c r="F83" s="73">
        <f>F80+F81+F82</f>
        <v>2963599.55</v>
      </c>
      <c r="G83" s="86">
        <f t="shared" si="7"/>
        <v>93.296148451332812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4.75" customHeight="1">
      <c r="A84" s="98" t="s">
        <v>24</v>
      </c>
      <c r="B84" s="94" t="s">
        <v>11</v>
      </c>
      <c r="C84" s="5" t="s">
        <v>2</v>
      </c>
      <c r="D84" s="49">
        <v>0</v>
      </c>
      <c r="E84" s="49">
        <v>0</v>
      </c>
      <c r="F84" s="68">
        <v>0</v>
      </c>
      <c r="G84" s="86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4" customHeight="1">
      <c r="A85" s="99"/>
      <c r="B85" s="94"/>
      <c r="C85" s="5" t="s">
        <v>3</v>
      </c>
      <c r="D85" s="58">
        <v>919800</v>
      </c>
      <c r="E85" s="44">
        <v>792898.98</v>
      </c>
      <c r="F85" s="77">
        <v>792898.98</v>
      </c>
      <c r="G85" s="86">
        <f t="shared" si="7"/>
        <v>100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3" customHeight="1">
      <c r="A86" s="99"/>
      <c r="B86" s="94"/>
      <c r="C86" s="5" t="s">
        <v>4</v>
      </c>
      <c r="D86" s="49">
        <v>0</v>
      </c>
      <c r="E86" s="49">
        <v>0</v>
      </c>
      <c r="F86" s="68">
        <v>0</v>
      </c>
      <c r="G86" s="86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100"/>
      <c r="B87" s="94"/>
      <c r="C87" s="4" t="s">
        <v>6</v>
      </c>
      <c r="D87" s="48">
        <f>D84+D85+D86</f>
        <v>919800</v>
      </c>
      <c r="E87" s="48">
        <f>E84+E85+E86</f>
        <v>792898.98</v>
      </c>
      <c r="F87" s="73">
        <f>F84+F85+F86</f>
        <v>792898.98</v>
      </c>
      <c r="G87" s="86">
        <f t="shared" si="7"/>
        <v>100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0.25" customHeight="1">
      <c r="A88" s="95" t="s">
        <v>25</v>
      </c>
      <c r="B88" s="94" t="s">
        <v>11</v>
      </c>
      <c r="C88" s="5" t="s">
        <v>2</v>
      </c>
      <c r="D88" s="49">
        <v>0</v>
      </c>
      <c r="E88" s="49">
        <v>0</v>
      </c>
      <c r="F88" s="68">
        <v>0</v>
      </c>
      <c r="G88" s="86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0.25" customHeight="1">
      <c r="A89" s="96"/>
      <c r="B89" s="94"/>
      <c r="C89" s="5" t="s">
        <v>3</v>
      </c>
      <c r="D89" s="44">
        <v>300000</v>
      </c>
      <c r="E89" s="44">
        <v>300000</v>
      </c>
      <c r="F89" s="77">
        <v>300000</v>
      </c>
      <c r="G89" s="86">
        <f t="shared" si="7"/>
        <v>100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2.25" customHeight="1">
      <c r="A90" s="96"/>
      <c r="B90" s="94"/>
      <c r="C90" s="5" t="s">
        <v>4</v>
      </c>
      <c r="D90" s="49">
        <v>0</v>
      </c>
      <c r="E90" s="49">
        <v>0</v>
      </c>
      <c r="F90" s="68">
        <v>0</v>
      </c>
      <c r="G90" s="86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97"/>
      <c r="B91" s="94"/>
      <c r="C91" s="4" t="s">
        <v>6</v>
      </c>
      <c r="D91" s="48">
        <f>D88+D89+D90</f>
        <v>300000</v>
      </c>
      <c r="E91" s="48">
        <f>E88+E89+E90</f>
        <v>300000</v>
      </c>
      <c r="F91" s="73">
        <f>F88+F89+F90</f>
        <v>300000</v>
      </c>
      <c r="G91" s="86">
        <f t="shared" si="7"/>
        <v>100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7" customHeight="1">
      <c r="A92" s="98" t="s">
        <v>43</v>
      </c>
      <c r="B92" s="94" t="s">
        <v>11</v>
      </c>
      <c r="C92" s="5" t="s">
        <v>2</v>
      </c>
      <c r="D92" s="49">
        <v>0</v>
      </c>
      <c r="E92" s="49">
        <v>0</v>
      </c>
      <c r="F92" s="68">
        <v>0</v>
      </c>
      <c r="G92" s="86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5.5" customHeight="1">
      <c r="A93" s="99"/>
      <c r="B93" s="94"/>
      <c r="C93" s="5" t="s">
        <v>3</v>
      </c>
      <c r="D93" s="44">
        <v>113225</v>
      </c>
      <c r="E93" s="44">
        <v>2434225</v>
      </c>
      <c r="F93" s="77">
        <v>82787.600000000006</v>
      </c>
      <c r="G93" s="86">
        <f t="shared" si="7"/>
        <v>3.4009838860417592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9"/>
      <c r="B94" s="94"/>
      <c r="C94" s="5" t="s">
        <v>4</v>
      </c>
      <c r="D94" s="49">
        <v>0</v>
      </c>
      <c r="E94" s="49">
        <v>0</v>
      </c>
      <c r="F94" s="68">
        <v>0</v>
      </c>
      <c r="G94" s="86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00"/>
      <c r="B95" s="94"/>
      <c r="C95" s="4" t="s">
        <v>6</v>
      </c>
      <c r="D95" s="48">
        <f>D92+D93+D94</f>
        <v>113225</v>
      </c>
      <c r="E95" s="48">
        <f>E92+E93+E94</f>
        <v>2434225</v>
      </c>
      <c r="F95" s="73">
        <f>F92+F93+F94</f>
        <v>82787.600000000006</v>
      </c>
      <c r="G95" s="86">
        <f t="shared" si="7"/>
        <v>3.4009838860417592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4" customHeight="1">
      <c r="A96" s="122" t="s">
        <v>48</v>
      </c>
      <c r="B96" s="94" t="s">
        <v>49</v>
      </c>
      <c r="C96" s="5" t="s">
        <v>2</v>
      </c>
      <c r="D96" s="49">
        <v>0</v>
      </c>
      <c r="E96" s="49">
        <v>0</v>
      </c>
      <c r="F96" s="68">
        <v>0</v>
      </c>
      <c r="G96" s="86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1.75" customHeight="1">
      <c r="A97" s="123"/>
      <c r="B97" s="94"/>
      <c r="C97" s="5" t="s">
        <v>3</v>
      </c>
      <c r="D97" s="57">
        <v>1000000</v>
      </c>
      <c r="E97" s="45">
        <v>1513310</v>
      </c>
      <c r="F97" s="69">
        <v>1513310</v>
      </c>
      <c r="G97" s="86">
        <f t="shared" si="7"/>
        <v>100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23"/>
      <c r="B98" s="94"/>
      <c r="C98" s="5" t="s">
        <v>4</v>
      </c>
      <c r="D98" s="49">
        <v>0</v>
      </c>
      <c r="E98" s="49">
        <v>0</v>
      </c>
      <c r="F98" s="68">
        <v>0</v>
      </c>
      <c r="G98" s="86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24"/>
      <c r="B99" s="94"/>
      <c r="C99" s="4" t="s">
        <v>6</v>
      </c>
      <c r="D99" s="48">
        <f>D96+D97+D98</f>
        <v>1000000</v>
      </c>
      <c r="E99" s="48">
        <f>E96+E97+E98</f>
        <v>1513310</v>
      </c>
      <c r="F99" s="73">
        <f>F96+F97+F98</f>
        <v>1513310</v>
      </c>
      <c r="G99" s="86">
        <f t="shared" si="7"/>
        <v>100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98" t="s">
        <v>46</v>
      </c>
      <c r="B100" s="125" t="s">
        <v>11</v>
      </c>
      <c r="C100" s="36" t="s">
        <v>2</v>
      </c>
      <c r="D100" s="49">
        <v>0</v>
      </c>
      <c r="E100" s="49">
        <v>0</v>
      </c>
      <c r="F100" s="68">
        <v>0</v>
      </c>
      <c r="G100" s="86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99"/>
      <c r="B101" s="125"/>
      <c r="C101" s="36" t="s">
        <v>3</v>
      </c>
      <c r="D101" s="49">
        <v>300000</v>
      </c>
      <c r="E101" s="49">
        <v>937000</v>
      </c>
      <c r="F101" s="68">
        <v>915722.7</v>
      </c>
      <c r="G101" s="86">
        <f t="shared" si="7"/>
        <v>97.72921024546423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99"/>
      <c r="B102" s="125"/>
      <c r="C102" s="36" t="s">
        <v>4</v>
      </c>
      <c r="D102" s="49">
        <v>0</v>
      </c>
      <c r="E102" s="49">
        <v>0</v>
      </c>
      <c r="F102" s="68">
        <v>0</v>
      </c>
      <c r="G102" s="86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00"/>
      <c r="B103" s="125"/>
      <c r="C103" s="37" t="s">
        <v>6</v>
      </c>
      <c r="D103" s="48">
        <f>D100+D101+D102</f>
        <v>300000</v>
      </c>
      <c r="E103" s="48">
        <f t="shared" ref="E103:F103" si="8">E100+E101+E102</f>
        <v>937000</v>
      </c>
      <c r="F103" s="73">
        <f t="shared" si="8"/>
        <v>915722.7</v>
      </c>
      <c r="G103" s="86">
        <f t="shared" si="7"/>
        <v>97.72921024546423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95" t="s">
        <v>57</v>
      </c>
      <c r="B104" s="94" t="s">
        <v>11</v>
      </c>
      <c r="C104" s="5" t="s">
        <v>2</v>
      </c>
      <c r="D104" s="49">
        <v>0</v>
      </c>
      <c r="E104" s="49">
        <v>0</v>
      </c>
      <c r="F104" s="68">
        <v>0</v>
      </c>
      <c r="G104" s="86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96"/>
      <c r="B105" s="94"/>
      <c r="C105" s="5" t="s">
        <v>3</v>
      </c>
      <c r="D105" s="49">
        <v>0</v>
      </c>
      <c r="E105" s="49">
        <v>279100</v>
      </c>
      <c r="F105" s="68">
        <v>279050</v>
      </c>
      <c r="G105" s="86">
        <f t="shared" si="7"/>
        <v>99.982085274095311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96"/>
      <c r="B106" s="94"/>
      <c r="C106" s="5" t="s">
        <v>4</v>
      </c>
      <c r="D106" s="49">
        <v>0</v>
      </c>
      <c r="E106" s="49">
        <v>0</v>
      </c>
      <c r="F106" s="68">
        <v>0</v>
      </c>
      <c r="G106" s="86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42</v>
      </c>
      <c r="AE106" s="3"/>
      <c r="AF106" s="3"/>
      <c r="AG106" s="3"/>
      <c r="AH106" s="3"/>
      <c r="AI106" s="3"/>
      <c r="AJ106" s="3"/>
    </row>
    <row r="107" spans="1:36" ht="29.25" customHeight="1">
      <c r="A107" s="97"/>
      <c r="B107" s="94"/>
      <c r="C107" s="4" t="s">
        <v>6</v>
      </c>
      <c r="D107" s="48">
        <f>D104+D105+D106</f>
        <v>0</v>
      </c>
      <c r="E107" s="48">
        <f>E104+E105+E106</f>
        <v>279100</v>
      </c>
      <c r="F107" s="73">
        <f>F104+F105+F106</f>
        <v>279050</v>
      </c>
      <c r="G107" s="86">
        <f t="shared" si="7"/>
        <v>99.982085274095311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95" t="s">
        <v>70</v>
      </c>
      <c r="B108" s="94" t="s">
        <v>11</v>
      </c>
      <c r="C108" s="35" t="s">
        <v>2</v>
      </c>
      <c r="D108" s="49">
        <v>500000</v>
      </c>
      <c r="E108" s="82">
        <v>970212.79</v>
      </c>
      <c r="F108" s="68">
        <v>965683.69</v>
      </c>
      <c r="G108" s="86">
        <f t="shared" si="7"/>
        <v>99.533184879989051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96"/>
      <c r="B109" s="94"/>
      <c r="C109" s="35" t="s">
        <v>3</v>
      </c>
      <c r="D109" s="49">
        <v>37634.410000000003</v>
      </c>
      <c r="E109" s="49">
        <v>73026.77</v>
      </c>
      <c r="F109" s="68">
        <v>72685.87</v>
      </c>
      <c r="G109" s="86">
        <f t="shared" si="7"/>
        <v>99.53318488548787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96"/>
      <c r="B110" s="94"/>
      <c r="C110" s="35" t="s">
        <v>4</v>
      </c>
      <c r="D110" s="49">
        <v>0</v>
      </c>
      <c r="E110" s="49">
        <v>0</v>
      </c>
      <c r="F110" s="68">
        <v>0</v>
      </c>
      <c r="G110" s="86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97"/>
      <c r="B111" s="94"/>
      <c r="C111" s="4" t="s">
        <v>6</v>
      </c>
      <c r="D111" s="48">
        <f>D108+D109+D110</f>
        <v>537634.41</v>
      </c>
      <c r="E111" s="48">
        <f t="shared" ref="E111:F111" si="9">E108+E109+E110</f>
        <v>1043239.56</v>
      </c>
      <c r="F111" s="73">
        <f t="shared" si="9"/>
        <v>1038369.5599999999</v>
      </c>
      <c r="G111" s="86">
        <f t="shared" si="7"/>
        <v>99.533184880373966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9.25" customHeight="1">
      <c r="A112" s="95" t="s">
        <v>89</v>
      </c>
      <c r="B112" s="94" t="s">
        <v>11</v>
      </c>
      <c r="C112" s="90" t="s">
        <v>2</v>
      </c>
      <c r="D112" s="49">
        <v>0</v>
      </c>
      <c r="E112" s="49">
        <v>5000000</v>
      </c>
      <c r="F112" s="68">
        <v>4279666.6900000004</v>
      </c>
      <c r="G112" s="86">
        <f t="shared" si="7"/>
        <v>85.593333800000011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9.25" customHeight="1">
      <c r="A113" s="96"/>
      <c r="B113" s="94"/>
      <c r="C113" s="90" t="s">
        <v>3</v>
      </c>
      <c r="D113" s="49">
        <v>0</v>
      </c>
      <c r="E113" s="49">
        <v>0</v>
      </c>
      <c r="F113" s="68">
        <v>0</v>
      </c>
      <c r="G113" s="86"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29.25" customHeight="1">
      <c r="A114" s="96"/>
      <c r="B114" s="94"/>
      <c r="C114" s="90" t="s">
        <v>4</v>
      </c>
      <c r="D114" s="49">
        <v>0</v>
      </c>
      <c r="E114" s="49">
        <v>0</v>
      </c>
      <c r="F114" s="68">
        <v>0</v>
      </c>
      <c r="G114" s="86"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97"/>
      <c r="B115" s="94"/>
      <c r="C115" s="4" t="s">
        <v>6</v>
      </c>
      <c r="D115" s="48">
        <f>D112+D113+D114</f>
        <v>0</v>
      </c>
      <c r="E115" s="48">
        <f t="shared" ref="E115:F115" si="10">E112+E113+E114</f>
        <v>5000000</v>
      </c>
      <c r="F115" s="48">
        <f t="shared" si="10"/>
        <v>4279666.6900000004</v>
      </c>
      <c r="G115" s="86">
        <f t="shared" si="7"/>
        <v>85.593333800000011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s="24" customFormat="1" ht="18.75" customHeight="1">
      <c r="A116" s="108" t="s">
        <v>80</v>
      </c>
      <c r="B116" s="116" t="s">
        <v>41</v>
      </c>
      <c r="C116" s="22" t="s">
        <v>2</v>
      </c>
      <c r="D116" s="83">
        <f>D128+D140+D144+D152+D160+D164+D168+D180+D184+D188+D176+D192+D196+D200+D120+D124</f>
        <v>89418529.5</v>
      </c>
      <c r="E116" s="83">
        <f>E128+E140+E144+E152+E160+E164+E168+E180+E184+E188+E176+E192+E196+E200+E120+E124+E132+E136+E156+E172</f>
        <v>98270485.989999995</v>
      </c>
      <c r="F116" s="83">
        <f>F128+F140+F144+F152+F160+F164+F168+F180+F184+F188+F176+F192+F196+F200+F120+F124+F132+F136+F156+F172</f>
        <v>97431672.199999988</v>
      </c>
      <c r="G116" s="85">
        <f t="shared" si="7"/>
        <v>99.146423484579728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18.75" customHeight="1">
      <c r="A117" s="109"/>
      <c r="B117" s="117"/>
      <c r="C117" s="22" t="s">
        <v>3</v>
      </c>
      <c r="D117" s="83">
        <f>D129+D141+D145+D153+D161+D165+D169+D181+D185+D189+D177+D193+D197+D201+D121+D125</f>
        <v>62162980.010000005</v>
      </c>
      <c r="E117" s="83">
        <f>E129+E141+E145+E153+E161+E165+E169+E181+E185+E189+E177+E193+E197+E201+E121+E125+E133+E137+E157+E173+E149</f>
        <v>61717467.229999989</v>
      </c>
      <c r="F117" s="83">
        <f>F129+F141+F145+F153+F161+F165+F169+F181+F185+F189+F177+F193+F197+F201+F121+F125+F133+F137+F157+F173</f>
        <v>60481593.669999994</v>
      </c>
      <c r="G117" s="85">
        <f t="shared" si="7"/>
        <v>97.99753033384485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3" customHeight="1">
      <c r="A118" s="109"/>
      <c r="B118" s="117"/>
      <c r="C118" s="22" t="s">
        <v>4</v>
      </c>
      <c r="D118" s="83">
        <f>D130+D142+D146+D154+D162+D166+D170+D182+D186+D190</f>
        <v>0</v>
      </c>
      <c r="E118" s="83">
        <f>E130+E142+E146+E154+E162+E166+E170+E182+E186+E190</f>
        <v>0</v>
      </c>
      <c r="F118" s="84">
        <f>F130+F142+F146+F154+F162+F166+F170+F182+F186+F190</f>
        <v>0</v>
      </c>
      <c r="G118" s="85">
        <v>0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60" customHeight="1">
      <c r="A119" s="110"/>
      <c r="B119" s="118"/>
      <c r="C119" s="30" t="s">
        <v>6</v>
      </c>
      <c r="D119" s="50">
        <f>D116+D117+D118</f>
        <v>151581509.50999999</v>
      </c>
      <c r="E119" s="50">
        <f t="shared" ref="E119:F119" si="11">E116+E117+E118</f>
        <v>159987953.21999997</v>
      </c>
      <c r="F119" s="80">
        <f t="shared" si="11"/>
        <v>157913265.86999997</v>
      </c>
      <c r="G119" s="133">
        <f t="shared" si="7"/>
        <v>98.703222768812424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1.75" customHeight="1">
      <c r="A120" s="95" t="s">
        <v>82</v>
      </c>
      <c r="B120" s="95" t="s">
        <v>41</v>
      </c>
      <c r="C120" s="55" t="s">
        <v>2</v>
      </c>
      <c r="D120" s="49">
        <v>0</v>
      </c>
      <c r="E120" s="49">
        <v>56000</v>
      </c>
      <c r="F120" s="49">
        <v>56000</v>
      </c>
      <c r="G120" s="86">
        <f t="shared" si="7"/>
        <v>100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96"/>
      <c r="B121" s="96"/>
      <c r="C121" s="55" t="s">
        <v>3</v>
      </c>
      <c r="D121" s="49">
        <v>0</v>
      </c>
      <c r="E121" s="49">
        <v>4215.05</v>
      </c>
      <c r="F121" s="49">
        <v>4215.05</v>
      </c>
      <c r="G121" s="86">
        <f t="shared" si="7"/>
        <v>100</v>
      </c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32.25" customHeight="1">
      <c r="A122" s="96"/>
      <c r="B122" s="96"/>
      <c r="C122" s="55" t="s">
        <v>4</v>
      </c>
      <c r="D122" s="49">
        <v>0</v>
      </c>
      <c r="E122" s="49">
        <v>0</v>
      </c>
      <c r="F122" s="68">
        <v>0</v>
      </c>
      <c r="G122" s="86">
        <v>0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27.75" customHeight="1">
      <c r="A123" s="97"/>
      <c r="B123" s="97"/>
      <c r="C123" s="4" t="s">
        <v>6</v>
      </c>
      <c r="D123" s="49">
        <f>D120+D121+D122</f>
        <v>0</v>
      </c>
      <c r="E123" s="49">
        <f>E120+E121+E122</f>
        <v>60215.05</v>
      </c>
      <c r="F123" s="68">
        <f>F120+F121+F122</f>
        <v>60215.05</v>
      </c>
      <c r="G123" s="86">
        <f t="shared" si="7"/>
        <v>100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s="24" customFormat="1" ht="20.25" customHeight="1">
      <c r="A124" s="95" t="s">
        <v>83</v>
      </c>
      <c r="B124" s="95" t="s">
        <v>41</v>
      </c>
      <c r="C124" s="55" t="s">
        <v>2</v>
      </c>
      <c r="D124" s="49">
        <v>0</v>
      </c>
      <c r="E124" s="49">
        <v>166666.67000000001</v>
      </c>
      <c r="F124" s="68">
        <v>166666.20000000001</v>
      </c>
      <c r="G124" s="86">
        <f t="shared" si="7"/>
        <v>99.999718000005643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s="24" customFormat="1" ht="20.25" customHeight="1">
      <c r="A125" s="96"/>
      <c r="B125" s="96"/>
      <c r="C125" s="55" t="s">
        <v>3</v>
      </c>
      <c r="D125" s="49">
        <v>0</v>
      </c>
      <c r="E125" s="49">
        <v>12544.8</v>
      </c>
      <c r="F125" s="68">
        <v>12544.8</v>
      </c>
      <c r="G125" s="86">
        <f t="shared" si="7"/>
        <v>100</v>
      </c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</row>
    <row r="126" spans="1:36" s="24" customFormat="1" ht="18.75" customHeight="1">
      <c r="A126" s="96"/>
      <c r="B126" s="96"/>
      <c r="C126" s="55" t="s">
        <v>4</v>
      </c>
      <c r="D126" s="49">
        <v>0</v>
      </c>
      <c r="E126" s="49">
        <v>0</v>
      </c>
      <c r="F126" s="68">
        <v>0</v>
      </c>
      <c r="G126" s="86">
        <v>0</v>
      </c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</row>
    <row r="127" spans="1:36" s="24" customFormat="1" ht="33" customHeight="1">
      <c r="A127" s="97"/>
      <c r="B127" s="97"/>
      <c r="C127" s="4" t="s">
        <v>6</v>
      </c>
      <c r="D127" s="49">
        <f>D124+D125+D126</f>
        <v>0</v>
      </c>
      <c r="E127" s="49">
        <f>E124+E125+E126</f>
        <v>179211.47</v>
      </c>
      <c r="F127" s="68">
        <f>F124+F125+F126</f>
        <v>179211</v>
      </c>
      <c r="G127" s="86">
        <f t="shared" si="7"/>
        <v>99.999737740000683</v>
      </c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</row>
    <row r="128" spans="1:36" ht="24.75" customHeight="1">
      <c r="A128" s="95" t="s">
        <v>33</v>
      </c>
      <c r="B128" s="95" t="s">
        <v>41</v>
      </c>
      <c r="C128" s="5" t="s">
        <v>2</v>
      </c>
      <c r="D128" s="45">
        <v>37316952</v>
      </c>
      <c r="E128" s="56">
        <v>40212000</v>
      </c>
      <c r="F128" s="89">
        <v>40212000</v>
      </c>
      <c r="G128" s="86">
        <f t="shared" si="7"/>
        <v>100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3.25" customHeight="1">
      <c r="A129" s="96"/>
      <c r="B129" s="96"/>
      <c r="C129" s="5" t="s">
        <v>3</v>
      </c>
      <c r="D129" s="45">
        <v>11080185</v>
      </c>
      <c r="E129" s="57">
        <v>9281426</v>
      </c>
      <c r="F129" s="78">
        <v>9077822.8800000008</v>
      </c>
      <c r="G129" s="86">
        <f t="shared" si="7"/>
        <v>97.806337948500598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" customHeight="1">
      <c r="A130" s="96"/>
      <c r="B130" s="96"/>
      <c r="C130" s="5" t="s">
        <v>4</v>
      </c>
      <c r="D130" s="49">
        <v>0</v>
      </c>
      <c r="E130" s="49">
        <v>0</v>
      </c>
      <c r="F130" s="68">
        <v>0</v>
      </c>
      <c r="G130" s="86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97"/>
      <c r="B131" s="97"/>
      <c r="C131" s="4" t="s">
        <v>6</v>
      </c>
      <c r="D131" s="48">
        <f>D128+D129+D130</f>
        <v>48397137</v>
      </c>
      <c r="E131" s="48">
        <f>E128+E129+E130</f>
        <v>49493426</v>
      </c>
      <c r="F131" s="73">
        <f>F128+F129+F130</f>
        <v>49289822.880000003</v>
      </c>
      <c r="G131" s="134">
        <f t="shared" si="7"/>
        <v>99.588625931856086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95" t="s">
        <v>92</v>
      </c>
      <c r="B132" s="95" t="s">
        <v>41</v>
      </c>
      <c r="C132" s="90" t="s">
        <v>2</v>
      </c>
      <c r="D132" s="49">
        <v>0</v>
      </c>
      <c r="E132" s="49">
        <v>0</v>
      </c>
      <c r="F132" s="49">
        <v>0</v>
      </c>
      <c r="G132" s="135"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96"/>
      <c r="B133" s="96"/>
      <c r="C133" s="90" t="s">
        <v>3</v>
      </c>
      <c r="D133" s="49">
        <v>0</v>
      </c>
      <c r="E133" s="49">
        <v>965000</v>
      </c>
      <c r="F133" s="49">
        <v>965000</v>
      </c>
      <c r="G133" s="135">
        <f t="shared" si="7"/>
        <v>100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96"/>
      <c r="B134" s="96"/>
      <c r="C134" s="90" t="s">
        <v>4</v>
      </c>
      <c r="D134" s="49">
        <v>0</v>
      </c>
      <c r="E134" s="49">
        <v>0</v>
      </c>
      <c r="F134" s="49">
        <v>0</v>
      </c>
      <c r="G134" s="135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97"/>
      <c r="B135" s="97"/>
      <c r="C135" s="4" t="s">
        <v>6</v>
      </c>
      <c r="D135" s="48">
        <f>D132+D133+D134</f>
        <v>0</v>
      </c>
      <c r="E135" s="48">
        <f t="shared" ref="E135:F135" si="12">E132+E133+E134</f>
        <v>965000</v>
      </c>
      <c r="F135" s="48">
        <f t="shared" si="12"/>
        <v>965000</v>
      </c>
      <c r="G135" s="134">
        <f t="shared" si="7"/>
        <v>100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95" t="s">
        <v>93</v>
      </c>
      <c r="B136" s="95" t="s">
        <v>41</v>
      </c>
      <c r="C136" s="90" t="s">
        <v>2</v>
      </c>
      <c r="D136" s="49">
        <v>0</v>
      </c>
      <c r="E136" s="93">
        <v>2952020</v>
      </c>
      <c r="F136" s="49">
        <v>2426572.58</v>
      </c>
      <c r="G136" s="134">
        <f t="shared" si="7"/>
        <v>82.200411243826267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96"/>
      <c r="B137" s="96"/>
      <c r="C137" s="90" t="s">
        <v>3</v>
      </c>
      <c r="D137" s="49">
        <v>0</v>
      </c>
      <c r="E137" s="93">
        <v>222195.05</v>
      </c>
      <c r="F137" s="49">
        <v>182645.22</v>
      </c>
      <c r="G137" s="134">
        <f t="shared" si="7"/>
        <v>82.200400053916596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0.75" customHeight="1">
      <c r="A138" s="96"/>
      <c r="B138" s="96"/>
      <c r="C138" s="90" t="s">
        <v>4</v>
      </c>
      <c r="D138" s="49">
        <v>0</v>
      </c>
      <c r="E138" s="49">
        <v>0</v>
      </c>
      <c r="F138" s="49">
        <v>0</v>
      </c>
      <c r="G138" s="134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43.5" customHeight="1">
      <c r="A139" s="97"/>
      <c r="B139" s="97"/>
      <c r="C139" s="4" t="s">
        <v>6</v>
      </c>
      <c r="D139" s="48">
        <f>D136+D137+D138</f>
        <v>0</v>
      </c>
      <c r="E139" s="48">
        <f t="shared" ref="E139:F139" si="13">E136+E137+E138</f>
        <v>3174215.05</v>
      </c>
      <c r="F139" s="48">
        <f t="shared" si="13"/>
        <v>2609217.8000000003</v>
      </c>
      <c r="G139" s="134">
        <f t="shared" si="7"/>
        <v>82.200410460532609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95" t="s">
        <v>34</v>
      </c>
      <c r="B140" s="95" t="s">
        <v>41</v>
      </c>
      <c r="C140" s="5" t="s">
        <v>2</v>
      </c>
      <c r="D140" s="92">
        <v>43423565</v>
      </c>
      <c r="E140" s="56">
        <v>44240000</v>
      </c>
      <c r="F140" s="89">
        <v>44240000</v>
      </c>
      <c r="G140" s="135">
        <f t="shared" si="7"/>
        <v>100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96"/>
      <c r="B141" s="96"/>
      <c r="C141" s="5" t="s">
        <v>3</v>
      </c>
      <c r="D141" s="45">
        <v>19409236</v>
      </c>
      <c r="E141" s="57">
        <v>18889349.07</v>
      </c>
      <c r="F141" s="78">
        <v>18587624.199999999</v>
      </c>
      <c r="G141" s="135">
        <f t="shared" si="7"/>
        <v>98.402671956127918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96"/>
      <c r="B142" s="96"/>
      <c r="C142" s="5" t="s">
        <v>4</v>
      </c>
      <c r="D142" s="49">
        <v>0</v>
      </c>
      <c r="E142" s="49">
        <v>0</v>
      </c>
      <c r="F142" s="68">
        <v>0</v>
      </c>
      <c r="G142" s="135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97"/>
      <c r="B143" s="97"/>
      <c r="C143" s="4" t="s">
        <v>6</v>
      </c>
      <c r="D143" s="48">
        <f>D140+D141+D142</f>
        <v>62832801</v>
      </c>
      <c r="E143" s="48">
        <f>E140+E141+E142</f>
        <v>63129349.07</v>
      </c>
      <c r="F143" s="73">
        <f>F140+F141+F142</f>
        <v>62827624.200000003</v>
      </c>
      <c r="G143" s="135">
        <f t="shared" si="7"/>
        <v>99.52205293663738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.75" customHeight="1">
      <c r="A144" s="95" t="s">
        <v>26</v>
      </c>
      <c r="B144" s="95" t="s">
        <v>41</v>
      </c>
      <c r="C144" s="5" t="s">
        <v>2</v>
      </c>
      <c r="D144" s="49">
        <v>0</v>
      </c>
      <c r="E144" s="49">
        <v>0</v>
      </c>
      <c r="F144" s="68">
        <v>0</v>
      </c>
      <c r="G144" s="135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5.5" customHeight="1">
      <c r="A145" s="96"/>
      <c r="B145" s="96"/>
      <c r="C145" s="5" t="s">
        <v>3</v>
      </c>
      <c r="D145" s="45">
        <v>20571600.510000002</v>
      </c>
      <c r="E145" s="57">
        <v>20274408.07</v>
      </c>
      <c r="F145" s="78">
        <v>20195038.09</v>
      </c>
      <c r="G145" s="135">
        <f t="shared" si="7"/>
        <v>99.608521345106766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36" customHeight="1">
      <c r="A146" s="96"/>
      <c r="B146" s="96"/>
      <c r="C146" s="5" t="s">
        <v>4</v>
      </c>
      <c r="D146" s="49">
        <v>0</v>
      </c>
      <c r="E146" s="49">
        <v>0</v>
      </c>
      <c r="F146" s="68">
        <v>0</v>
      </c>
      <c r="G146" s="135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97"/>
      <c r="B147" s="97"/>
      <c r="C147" s="4" t="s">
        <v>6</v>
      </c>
      <c r="D147" s="48">
        <f>D144+D145+D146</f>
        <v>20571600.510000002</v>
      </c>
      <c r="E147" s="48">
        <f>E144+E145+E146</f>
        <v>20274408.07</v>
      </c>
      <c r="F147" s="73">
        <f>F144+F145+F146</f>
        <v>20195038.09</v>
      </c>
      <c r="G147" s="134">
        <f t="shared" si="7"/>
        <v>99.608521345106766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9.25" customHeight="1">
      <c r="A148" s="98" t="s">
        <v>96</v>
      </c>
      <c r="B148" s="98" t="s">
        <v>41</v>
      </c>
      <c r="C148" s="91" t="s">
        <v>2</v>
      </c>
      <c r="D148" s="49">
        <v>0</v>
      </c>
      <c r="E148" s="49">
        <v>0</v>
      </c>
      <c r="F148" s="49">
        <v>0</v>
      </c>
      <c r="G148" s="135"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9.25" customHeight="1">
      <c r="A149" s="99"/>
      <c r="B149" s="99"/>
      <c r="C149" s="91" t="s">
        <v>3</v>
      </c>
      <c r="D149" s="49">
        <v>0</v>
      </c>
      <c r="E149" s="49">
        <v>527600</v>
      </c>
      <c r="F149" s="49">
        <v>0</v>
      </c>
      <c r="G149" s="135">
        <f t="shared" si="7"/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99"/>
      <c r="B150" s="99"/>
      <c r="C150" s="91" t="s">
        <v>4</v>
      </c>
      <c r="D150" s="49">
        <v>0</v>
      </c>
      <c r="E150" s="49">
        <v>0</v>
      </c>
      <c r="F150" s="49">
        <v>0</v>
      </c>
      <c r="G150" s="135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100"/>
      <c r="B151" s="100"/>
      <c r="C151" s="37" t="s">
        <v>6</v>
      </c>
      <c r="D151" s="48">
        <f>D148+D149+D150</f>
        <v>0</v>
      </c>
      <c r="E151" s="48">
        <f t="shared" ref="E151:F151" si="14">E148+E149+E150</f>
        <v>527600</v>
      </c>
      <c r="F151" s="48">
        <f t="shared" si="14"/>
        <v>0</v>
      </c>
      <c r="G151" s="134">
        <f t="shared" si="7"/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5.5" customHeight="1">
      <c r="A152" s="95" t="s">
        <v>40</v>
      </c>
      <c r="B152" s="95" t="s">
        <v>41</v>
      </c>
      <c r="C152" s="5" t="s">
        <v>2</v>
      </c>
      <c r="D152" s="92">
        <v>1025472</v>
      </c>
      <c r="E152" s="56">
        <v>1025472</v>
      </c>
      <c r="F152" s="89">
        <v>863899</v>
      </c>
      <c r="G152" s="135">
        <f t="shared" si="7"/>
        <v>84.244035917119149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2.5" customHeight="1">
      <c r="A153" s="96"/>
      <c r="B153" s="96"/>
      <c r="C153" s="5" t="s">
        <v>3</v>
      </c>
      <c r="D153" s="49">
        <v>0</v>
      </c>
      <c r="E153" s="49">
        <v>0</v>
      </c>
      <c r="F153" s="68">
        <v>0</v>
      </c>
      <c r="G153" s="135"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3.75" customHeight="1">
      <c r="A154" s="96"/>
      <c r="B154" s="96"/>
      <c r="C154" s="5" t="s">
        <v>4</v>
      </c>
      <c r="D154" s="49">
        <v>0</v>
      </c>
      <c r="E154" s="49">
        <v>0</v>
      </c>
      <c r="F154" s="68">
        <v>0</v>
      </c>
      <c r="G154" s="135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97"/>
      <c r="B155" s="97"/>
      <c r="C155" s="4" t="s">
        <v>6</v>
      </c>
      <c r="D155" s="48">
        <f>D152+D153+D154</f>
        <v>1025472</v>
      </c>
      <c r="E155" s="48">
        <f>E152+E153+E154</f>
        <v>1025472</v>
      </c>
      <c r="F155" s="73">
        <f>F152+F153+F154</f>
        <v>863899</v>
      </c>
      <c r="G155" s="135">
        <f t="shared" si="7"/>
        <v>84.244035917119149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9.25" customHeight="1">
      <c r="A156" s="95" t="s">
        <v>91</v>
      </c>
      <c r="B156" s="95" t="s">
        <v>41</v>
      </c>
      <c r="C156" s="90" t="s">
        <v>2</v>
      </c>
      <c r="D156" s="49">
        <v>0</v>
      </c>
      <c r="E156" s="49">
        <v>1614480</v>
      </c>
      <c r="F156" s="68">
        <v>1603087.5</v>
      </c>
      <c r="G156" s="135">
        <f t="shared" si="7"/>
        <v>99.29435483870968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9.25" customHeight="1">
      <c r="A157" s="96"/>
      <c r="B157" s="96"/>
      <c r="C157" s="90" t="s">
        <v>3</v>
      </c>
      <c r="D157" s="49">
        <v>0</v>
      </c>
      <c r="E157" s="49">
        <v>0</v>
      </c>
      <c r="F157" s="68">
        <v>0</v>
      </c>
      <c r="G157" s="135"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96"/>
      <c r="B158" s="96"/>
      <c r="C158" s="90" t="s">
        <v>4</v>
      </c>
      <c r="D158" s="49">
        <v>0</v>
      </c>
      <c r="E158" s="49">
        <v>0</v>
      </c>
      <c r="F158" s="68">
        <v>0</v>
      </c>
      <c r="G158" s="135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42" customHeight="1">
      <c r="A159" s="97"/>
      <c r="B159" s="97"/>
      <c r="C159" s="4" t="s">
        <v>6</v>
      </c>
      <c r="D159" s="48">
        <f>D156+D157+D158</f>
        <v>0</v>
      </c>
      <c r="E159" s="48">
        <f t="shared" ref="E159:F159" si="15">E156+E157+E158</f>
        <v>1614480</v>
      </c>
      <c r="F159" s="48">
        <f t="shared" si="15"/>
        <v>1603087.5</v>
      </c>
      <c r="G159" s="135">
        <f t="shared" si="7"/>
        <v>99.29435483870968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5.5" customHeight="1">
      <c r="A160" s="95" t="s">
        <v>90</v>
      </c>
      <c r="B160" s="95" t="s">
        <v>41</v>
      </c>
      <c r="C160" s="5" t="s">
        <v>2</v>
      </c>
      <c r="D160" s="49">
        <v>280800</v>
      </c>
      <c r="E160" s="49">
        <v>280800</v>
      </c>
      <c r="F160" s="68">
        <v>140400</v>
      </c>
      <c r="G160" s="135">
        <f t="shared" si="7"/>
        <v>50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4" customHeight="1">
      <c r="A161" s="96"/>
      <c r="B161" s="96"/>
      <c r="C161" s="5" t="s">
        <v>3</v>
      </c>
      <c r="D161" s="49">
        <v>124200</v>
      </c>
      <c r="E161" s="49">
        <v>67500.539999999994</v>
      </c>
      <c r="F161" s="68">
        <v>67500.539999999994</v>
      </c>
      <c r="G161" s="135">
        <f t="shared" ref="G161:G228" si="16">F161/E161*100</f>
        <v>100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96"/>
      <c r="B162" s="96"/>
      <c r="C162" s="5" t="s">
        <v>4</v>
      </c>
      <c r="D162" s="49">
        <v>0</v>
      </c>
      <c r="E162" s="49">
        <v>0</v>
      </c>
      <c r="F162" s="68">
        <v>0</v>
      </c>
      <c r="G162" s="135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97"/>
      <c r="B163" s="97"/>
      <c r="C163" s="4" t="s">
        <v>6</v>
      </c>
      <c r="D163" s="48">
        <f>D160+D161+D162</f>
        <v>405000</v>
      </c>
      <c r="E163" s="48">
        <f>E160+E161+E162</f>
        <v>348300.54</v>
      </c>
      <c r="F163" s="73">
        <f>F160+F161+F162</f>
        <v>207900.53999999998</v>
      </c>
      <c r="G163" s="135">
        <f t="shared" si="16"/>
        <v>59.689984976767477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9.25" customHeight="1">
      <c r="A164" s="95" t="s">
        <v>72</v>
      </c>
      <c r="B164" s="94" t="s">
        <v>11</v>
      </c>
      <c r="C164" s="5" t="s">
        <v>2</v>
      </c>
      <c r="D164" s="58">
        <v>35545</v>
      </c>
      <c r="E164" s="58">
        <v>35545</v>
      </c>
      <c r="F164" s="76">
        <v>35544.6</v>
      </c>
      <c r="G164" s="135">
        <f t="shared" si="16"/>
        <v>99.998874665916432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9.25" customHeight="1">
      <c r="A165" s="96"/>
      <c r="B165" s="94"/>
      <c r="C165" s="5" t="s">
        <v>3</v>
      </c>
      <c r="D165" s="49">
        <v>0</v>
      </c>
      <c r="E165" s="49">
        <v>0</v>
      </c>
      <c r="F165" s="68">
        <v>0</v>
      </c>
      <c r="G165" s="135"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96"/>
      <c r="B166" s="94"/>
      <c r="C166" s="5" t="s">
        <v>4</v>
      </c>
      <c r="D166" s="49">
        <v>0</v>
      </c>
      <c r="E166" s="49">
        <v>0</v>
      </c>
      <c r="F166" s="68">
        <v>0</v>
      </c>
      <c r="G166" s="135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97"/>
      <c r="B167" s="94"/>
      <c r="C167" s="4" t="s">
        <v>6</v>
      </c>
      <c r="D167" s="48">
        <f>D164+D165+D166</f>
        <v>35545</v>
      </c>
      <c r="E167" s="48">
        <f>E164+E165+E166</f>
        <v>35545</v>
      </c>
      <c r="F167" s="73">
        <f>F164+F165+F166</f>
        <v>35544.6</v>
      </c>
      <c r="G167" s="135">
        <f t="shared" si="16"/>
        <v>99.998874665916432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" customHeight="1">
      <c r="A168" s="98" t="s">
        <v>94</v>
      </c>
      <c r="B168" s="94" t="s">
        <v>11</v>
      </c>
      <c r="C168" s="5" t="s">
        <v>2</v>
      </c>
      <c r="D168" s="49">
        <v>0</v>
      </c>
      <c r="E168" s="49">
        <v>0</v>
      </c>
      <c r="F168" s="68">
        <v>0</v>
      </c>
      <c r="G168" s="135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4.75" customHeight="1">
      <c r="A169" s="99"/>
      <c r="B169" s="94"/>
      <c r="C169" s="5" t="s">
        <v>3</v>
      </c>
      <c r="D169" s="49">
        <v>0</v>
      </c>
      <c r="E169" s="49">
        <v>5000</v>
      </c>
      <c r="F169" s="68">
        <v>5000</v>
      </c>
      <c r="G169" s="135"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29.25" customHeight="1">
      <c r="A170" s="99"/>
      <c r="B170" s="94"/>
      <c r="C170" s="5" t="s">
        <v>4</v>
      </c>
      <c r="D170" s="49">
        <v>0</v>
      </c>
      <c r="E170" s="49">
        <v>0</v>
      </c>
      <c r="F170" s="68">
        <v>0</v>
      </c>
      <c r="G170" s="135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100"/>
      <c r="B171" s="94"/>
      <c r="C171" s="4" t="s">
        <v>6</v>
      </c>
      <c r="D171" s="48">
        <f>D168+D169+D170</f>
        <v>0</v>
      </c>
      <c r="E171" s="48">
        <f>E168+E169+E170</f>
        <v>5000</v>
      </c>
      <c r="F171" s="73">
        <f>F168+F169+F170</f>
        <v>5000</v>
      </c>
      <c r="G171" s="135"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9.25" customHeight="1">
      <c r="A172" s="98" t="s">
        <v>95</v>
      </c>
      <c r="B172" s="94" t="s">
        <v>11</v>
      </c>
      <c r="C172" s="90" t="s">
        <v>2</v>
      </c>
      <c r="D172" s="49">
        <v>0</v>
      </c>
      <c r="E172" s="49">
        <v>0</v>
      </c>
      <c r="F172" s="68">
        <v>0</v>
      </c>
      <c r="G172" s="135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9.25" customHeight="1">
      <c r="A173" s="99"/>
      <c r="B173" s="94"/>
      <c r="C173" s="90" t="s">
        <v>3</v>
      </c>
      <c r="D173" s="49">
        <v>0</v>
      </c>
      <c r="E173" s="49">
        <v>5000</v>
      </c>
      <c r="F173" s="68">
        <v>5000</v>
      </c>
      <c r="G173" s="135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99"/>
      <c r="B174" s="94"/>
      <c r="C174" s="90" t="s">
        <v>4</v>
      </c>
      <c r="D174" s="49">
        <v>0</v>
      </c>
      <c r="E174" s="49">
        <v>0</v>
      </c>
      <c r="F174" s="68">
        <v>0</v>
      </c>
      <c r="G174" s="135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100"/>
      <c r="B175" s="94"/>
      <c r="C175" s="4" t="s">
        <v>6</v>
      </c>
      <c r="D175" s="48">
        <f>D172+D173+D174</f>
        <v>0</v>
      </c>
      <c r="E175" s="48">
        <f t="shared" ref="E175:F175" si="17">E172+E173+E174</f>
        <v>5000</v>
      </c>
      <c r="F175" s="48">
        <f t="shared" si="17"/>
        <v>5000</v>
      </c>
      <c r="G175" s="135"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4" customHeight="1">
      <c r="A176" s="95" t="s">
        <v>45</v>
      </c>
      <c r="B176" s="94" t="s">
        <v>11</v>
      </c>
      <c r="C176" s="28" t="s">
        <v>2</v>
      </c>
      <c r="D176" s="49">
        <v>0</v>
      </c>
      <c r="E176" s="49">
        <v>0</v>
      </c>
      <c r="F176" s="68">
        <v>0</v>
      </c>
      <c r="G176" s="135">
        <v>0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1.75" customHeight="1">
      <c r="A177" s="96"/>
      <c r="B177" s="94"/>
      <c r="C177" s="28" t="s">
        <v>3</v>
      </c>
      <c r="D177" s="44">
        <v>33600</v>
      </c>
      <c r="E177" s="58">
        <v>49581</v>
      </c>
      <c r="F177" s="76">
        <v>49581</v>
      </c>
      <c r="G177" s="135">
        <f t="shared" si="16"/>
        <v>100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29.25" customHeight="1">
      <c r="A178" s="96"/>
      <c r="B178" s="94"/>
      <c r="C178" s="28" t="s">
        <v>4</v>
      </c>
      <c r="D178" s="49">
        <v>0</v>
      </c>
      <c r="E178" s="49">
        <v>0</v>
      </c>
      <c r="F178" s="68">
        <v>0</v>
      </c>
      <c r="G178" s="135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97"/>
      <c r="B179" s="94"/>
      <c r="C179" s="4" t="s">
        <v>6</v>
      </c>
      <c r="D179" s="48">
        <f>D176+D177+D178</f>
        <v>33600</v>
      </c>
      <c r="E179" s="48">
        <f t="shared" ref="E179:F179" si="18">E176+E177+E178</f>
        <v>49581</v>
      </c>
      <c r="F179" s="73">
        <f t="shared" si="18"/>
        <v>49581</v>
      </c>
      <c r="G179" s="135">
        <f t="shared" si="16"/>
        <v>100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4.75" customHeight="1">
      <c r="A180" s="95" t="s">
        <v>73</v>
      </c>
      <c r="B180" s="94" t="s">
        <v>11</v>
      </c>
      <c r="C180" s="5" t="s">
        <v>2</v>
      </c>
      <c r="D180" s="49">
        <v>0</v>
      </c>
      <c r="E180" s="49">
        <v>0</v>
      </c>
      <c r="F180" s="68">
        <v>0</v>
      </c>
      <c r="G180" s="135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7" customHeight="1">
      <c r="A181" s="96"/>
      <c r="B181" s="94"/>
      <c r="C181" s="5" t="s">
        <v>3</v>
      </c>
      <c r="D181" s="44">
        <v>429259</v>
      </c>
      <c r="E181" s="58">
        <v>431971.43</v>
      </c>
      <c r="F181" s="58">
        <v>431971.43</v>
      </c>
      <c r="G181" s="135">
        <f t="shared" si="16"/>
        <v>100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>
      <c r="A182" s="96"/>
      <c r="B182" s="94"/>
      <c r="C182" s="5" t="s">
        <v>4</v>
      </c>
      <c r="D182" s="49">
        <v>0</v>
      </c>
      <c r="E182" s="49">
        <v>0</v>
      </c>
      <c r="F182" s="68">
        <v>0</v>
      </c>
      <c r="G182" s="135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97"/>
      <c r="B183" s="94"/>
      <c r="C183" s="4" t="s">
        <v>6</v>
      </c>
      <c r="D183" s="48">
        <f>D180+D181+D182</f>
        <v>429259</v>
      </c>
      <c r="E183" s="48">
        <f>E180+E181+E182</f>
        <v>431971.43</v>
      </c>
      <c r="F183" s="73">
        <f>F180+F181+F182</f>
        <v>431971.43</v>
      </c>
      <c r="G183" s="135">
        <f t="shared" si="16"/>
        <v>100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5.5" customHeight="1">
      <c r="A184" s="95" t="s">
        <v>39</v>
      </c>
      <c r="B184" s="95" t="s">
        <v>41</v>
      </c>
      <c r="C184" s="5" t="s">
        <v>2</v>
      </c>
      <c r="D184" s="44">
        <v>8400</v>
      </c>
      <c r="E184" s="58">
        <v>8400</v>
      </c>
      <c r="F184" s="76">
        <v>8400</v>
      </c>
      <c r="G184" s="135">
        <f t="shared" si="16"/>
        <v>100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3.25" customHeight="1">
      <c r="A185" s="96"/>
      <c r="B185" s="96"/>
      <c r="C185" s="5" t="s">
        <v>3</v>
      </c>
      <c r="D185" s="49">
        <v>0</v>
      </c>
      <c r="E185" s="49">
        <v>0</v>
      </c>
      <c r="F185" s="68">
        <v>0</v>
      </c>
      <c r="G185" s="135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1.5" customHeight="1">
      <c r="A186" s="96"/>
      <c r="B186" s="96"/>
      <c r="C186" s="5" t="s">
        <v>4</v>
      </c>
      <c r="D186" s="49">
        <v>0</v>
      </c>
      <c r="E186" s="49">
        <v>0</v>
      </c>
      <c r="F186" s="68">
        <v>0</v>
      </c>
      <c r="G186" s="135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0.75" customHeight="1">
      <c r="A187" s="97"/>
      <c r="B187" s="97"/>
      <c r="C187" s="4" t="s">
        <v>6</v>
      </c>
      <c r="D187" s="48">
        <f>D184+D185+D186</f>
        <v>8400</v>
      </c>
      <c r="E187" s="48">
        <f>E184+E185+E186</f>
        <v>8400</v>
      </c>
      <c r="F187" s="73">
        <f>F184+F185+F186</f>
        <v>8400</v>
      </c>
      <c r="G187" s="135">
        <f t="shared" si="16"/>
        <v>100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9.25" customHeight="1">
      <c r="A188" s="95" t="s">
        <v>50</v>
      </c>
      <c r="B188" s="95" t="s">
        <v>41</v>
      </c>
      <c r="C188" s="5" t="s">
        <v>2</v>
      </c>
      <c r="D188" s="49">
        <v>0</v>
      </c>
      <c r="E188" s="49">
        <v>0</v>
      </c>
      <c r="F188" s="68">
        <v>0</v>
      </c>
      <c r="G188" s="135"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9.25" customHeight="1">
      <c r="A189" s="96"/>
      <c r="B189" s="96"/>
      <c r="C189" s="5" t="s">
        <v>3</v>
      </c>
      <c r="D189" s="42">
        <v>9963345</v>
      </c>
      <c r="E189" s="57">
        <v>10403679</v>
      </c>
      <c r="F189" s="78">
        <v>10319653.5</v>
      </c>
      <c r="G189" s="135">
        <f t="shared" si="16"/>
        <v>99.192348206821833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46.5" customHeight="1">
      <c r="A190" s="96"/>
      <c r="B190" s="96"/>
      <c r="C190" s="5" t="s">
        <v>4</v>
      </c>
      <c r="D190" s="49">
        <v>0</v>
      </c>
      <c r="E190" s="49">
        <v>0</v>
      </c>
      <c r="F190" s="68">
        <v>0</v>
      </c>
      <c r="G190" s="135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63.75" customHeight="1">
      <c r="A191" s="97"/>
      <c r="B191" s="97"/>
      <c r="C191" s="25" t="s">
        <v>5</v>
      </c>
      <c r="D191" s="48">
        <f>D188+D189+D190</f>
        <v>9963345</v>
      </c>
      <c r="E191" s="48">
        <f>E188+E189+E190</f>
        <v>10403679</v>
      </c>
      <c r="F191" s="73">
        <f>F188+F189+F190</f>
        <v>10319653.5</v>
      </c>
      <c r="G191" s="135">
        <f t="shared" si="16"/>
        <v>99.192348206821833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1.75" customHeight="1">
      <c r="A192" s="95" t="s">
        <v>74</v>
      </c>
      <c r="B192" s="95" t="s">
        <v>41</v>
      </c>
      <c r="C192" s="34" t="s">
        <v>2</v>
      </c>
      <c r="D192" s="49">
        <v>0</v>
      </c>
      <c r="E192" s="49">
        <v>0</v>
      </c>
      <c r="F192" s="68">
        <v>0</v>
      </c>
      <c r="G192" s="135"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18.75" customHeight="1">
      <c r="A193" s="96"/>
      <c r="B193" s="96"/>
      <c r="C193" s="34" t="s">
        <v>3</v>
      </c>
      <c r="D193" s="49">
        <v>0</v>
      </c>
      <c r="E193" s="49">
        <v>0</v>
      </c>
      <c r="F193" s="68">
        <v>0</v>
      </c>
      <c r="G193" s="135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18" customHeight="1">
      <c r="A194" s="96"/>
      <c r="B194" s="96"/>
      <c r="C194" s="34" t="s">
        <v>4</v>
      </c>
      <c r="D194" s="49">
        <v>0</v>
      </c>
      <c r="E194" s="49">
        <v>0</v>
      </c>
      <c r="F194" s="68">
        <v>0</v>
      </c>
      <c r="G194" s="135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2" customHeight="1">
      <c r="A195" s="97"/>
      <c r="B195" s="97"/>
      <c r="C195" s="25" t="s">
        <v>5</v>
      </c>
      <c r="D195" s="48">
        <f>D192+D193+D194</f>
        <v>0</v>
      </c>
      <c r="E195" s="48">
        <f t="shared" ref="E195:F195" si="19">E192+E193+E194</f>
        <v>0</v>
      </c>
      <c r="F195" s="73">
        <f t="shared" si="19"/>
        <v>0</v>
      </c>
      <c r="G195" s="135">
        <v>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1.75" customHeight="1">
      <c r="A196" s="95" t="s">
        <v>77</v>
      </c>
      <c r="B196" s="95" t="s">
        <v>41</v>
      </c>
      <c r="C196" s="34" t="s">
        <v>2</v>
      </c>
      <c r="D196" s="43">
        <v>7327795.5</v>
      </c>
      <c r="E196" s="49">
        <v>6180188.1600000001</v>
      </c>
      <c r="F196" s="49">
        <v>6180188.1600000001</v>
      </c>
      <c r="G196" s="135">
        <f t="shared" si="16"/>
        <v>100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>
      <c r="A197" s="96"/>
      <c r="B197" s="96"/>
      <c r="C197" s="34" t="s">
        <v>3</v>
      </c>
      <c r="D197" s="43">
        <v>551554.5</v>
      </c>
      <c r="E197" s="49">
        <v>465175.72</v>
      </c>
      <c r="F197" s="49">
        <v>465175.46</v>
      </c>
      <c r="G197" s="135">
        <f t="shared" si="16"/>
        <v>99.999944107143008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0.75" customHeight="1">
      <c r="A198" s="96"/>
      <c r="B198" s="96"/>
      <c r="C198" s="34" t="s">
        <v>4</v>
      </c>
      <c r="D198" s="49">
        <v>0</v>
      </c>
      <c r="E198" s="49">
        <v>0</v>
      </c>
      <c r="F198" s="68">
        <v>0</v>
      </c>
      <c r="G198" s="135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7.5" customHeight="1">
      <c r="A199" s="97"/>
      <c r="B199" s="97"/>
      <c r="C199" s="25" t="s">
        <v>5</v>
      </c>
      <c r="D199" s="48">
        <f>D196+D197+D198</f>
        <v>7879350</v>
      </c>
      <c r="E199" s="48">
        <f t="shared" ref="E199:F199" si="20">E196+E197+E198</f>
        <v>6645363.8799999999</v>
      </c>
      <c r="F199" s="73">
        <f t="shared" si="20"/>
        <v>6645363.6200000001</v>
      </c>
      <c r="G199" s="135">
        <f t="shared" si="16"/>
        <v>99.999996087497919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6.25" customHeight="1">
      <c r="A200" s="95" t="s">
        <v>76</v>
      </c>
      <c r="B200" s="95" t="s">
        <v>41</v>
      </c>
      <c r="C200" s="51" t="s">
        <v>2</v>
      </c>
      <c r="D200" s="49">
        <v>0</v>
      </c>
      <c r="E200" s="49">
        <v>1498914.16</v>
      </c>
      <c r="F200" s="49">
        <v>1498914.16</v>
      </c>
      <c r="G200" s="135">
        <f t="shared" si="16"/>
        <v>100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8.5" customHeight="1">
      <c r="A201" s="96"/>
      <c r="B201" s="96"/>
      <c r="C201" s="51" t="s">
        <v>3</v>
      </c>
      <c r="D201" s="49">
        <v>0</v>
      </c>
      <c r="E201" s="49">
        <v>112821.5</v>
      </c>
      <c r="F201" s="49">
        <v>112821.5</v>
      </c>
      <c r="G201" s="135">
        <f t="shared" si="16"/>
        <v>100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22.5" customHeight="1">
      <c r="A202" s="96"/>
      <c r="B202" s="96"/>
      <c r="C202" s="51" t="s">
        <v>4</v>
      </c>
      <c r="D202" s="49">
        <v>0</v>
      </c>
      <c r="E202" s="49">
        <v>0</v>
      </c>
      <c r="F202" s="68">
        <v>0</v>
      </c>
      <c r="G202" s="135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0.75" customHeight="1">
      <c r="A203" s="97"/>
      <c r="B203" s="97"/>
      <c r="C203" s="25" t="s">
        <v>5</v>
      </c>
      <c r="D203" s="48">
        <f>D200+D201</f>
        <v>0</v>
      </c>
      <c r="E203" s="48">
        <f t="shared" ref="E203:F203" si="21">E200+E201</f>
        <v>1611735.66</v>
      </c>
      <c r="F203" s="73">
        <f t="shared" si="21"/>
        <v>1611735.66</v>
      </c>
      <c r="G203" s="135">
        <f t="shared" si="16"/>
        <v>100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s="12" customFormat="1" ht="18.75" customHeight="1">
      <c r="A204" s="119" t="s">
        <v>65</v>
      </c>
      <c r="B204" s="104" t="s">
        <v>11</v>
      </c>
      <c r="C204" s="11" t="s">
        <v>2</v>
      </c>
      <c r="D204" s="46">
        <f t="shared" ref="D204:F206" si="22">D208+D212+D216+D220+D224+D228</f>
        <v>6478416</v>
      </c>
      <c r="E204" s="46">
        <f t="shared" si="22"/>
        <v>7482000</v>
      </c>
      <c r="F204" s="72">
        <f t="shared" si="22"/>
        <v>5458354.9700000007</v>
      </c>
      <c r="G204" s="86">
        <f t="shared" si="16"/>
        <v>72.953153835872769</v>
      </c>
    </row>
    <row r="205" spans="1:36" s="12" customFormat="1" ht="18" customHeight="1">
      <c r="A205" s="120"/>
      <c r="B205" s="104"/>
      <c r="C205" s="11" t="s">
        <v>3</v>
      </c>
      <c r="D205" s="46">
        <f>D209+D213+D217+D221+D225+D229</f>
        <v>1852702.78</v>
      </c>
      <c r="E205" s="46">
        <f t="shared" ref="E205:F205" si="23">E209+E213+E217+E221+E225+E229</f>
        <v>1715656.78</v>
      </c>
      <c r="F205" s="72">
        <f t="shared" si="23"/>
        <v>1622640.0799999998</v>
      </c>
      <c r="G205" s="86">
        <f t="shared" si="16"/>
        <v>94.57836199615636</v>
      </c>
    </row>
    <row r="206" spans="1:36" s="12" customFormat="1" ht="31.5" customHeight="1">
      <c r="A206" s="120"/>
      <c r="B206" s="104"/>
      <c r="C206" s="11" t="s">
        <v>4</v>
      </c>
      <c r="D206" s="46">
        <f t="shared" si="22"/>
        <v>0</v>
      </c>
      <c r="E206" s="46">
        <f t="shared" si="22"/>
        <v>0</v>
      </c>
      <c r="F206" s="72">
        <f t="shared" si="22"/>
        <v>0</v>
      </c>
      <c r="G206" s="86">
        <v>0</v>
      </c>
    </row>
    <row r="207" spans="1:36" s="12" customFormat="1" ht="29.25" customHeight="1">
      <c r="A207" s="121"/>
      <c r="B207" s="104"/>
      <c r="C207" s="13" t="s">
        <v>6</v>
      </c>
      <c r="D207" s="47">
        <f>D204+D205+D206</f>
        <v>8331118.7800000003</v>
      </c>
      <c r="E207" s="47">
        <f>E204+E205+E206</f>
        <v>9197656.7799999993</v>
      </c>
      <c r="F207" s="71">
        <f>F204+F205+F206</f>
        <v>7080995.0500000007</v>
      </c>
      <c r="G207" s="86">
        <f t="shared" si="16"/>
        <v>76.98694590775979</v>
      </c>
    </row>
    <row r="208" spans="1:36" ht="18.75" customHeight="1">
      <c r="A208" s="95" t="s">
        <v>27</v>
      </c>
      <c r="B208" s="94" t="s">
        <v>11</v>
      </c>
      <c r="C208" s="5" t="s">
        <v>2</v>
      </c>
      <c r="D208" s="43">
        <v>0</v>
      </c>
      <c r="E208" s="43">
        <v>0</v>
      </c>
      <c r="F208" s="79">
        <v>0</v>
      </c>
      <c r="G208" s="86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15.75" customHeight="1">
      <c r="A209" s="96"/>
      <c r="B209" s="94"/>
      <c r="C209" s="5" t="s">
        <v>3</v>
      </c>
      <c r="D209" s="66">
        <v>959617</v>
      </c>
      <c r="E209" s="66">
        <v>822559</v>
      </c>
      <c r="F209" s="66">
        <v>822558.84</v>
      </c>
      <c r="G209" s="86">
        <f t="shared" si="16"/>
        <v>99.999980548507764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2.25" customHeight="1">
      <c r="A210" s="96"/>
      <c r="B210" s="94"/>
      <c r="C210" s="5" t="s">
        <v>4</v>
      </c>
      <c r="D210" s="43">
        <v>0</v>
      </c>
      <c r="E210" s="43">
        <v>0</v>
      </c>
      <c r="F210" s="79">
        <v>0</v>
      </c>
      <c r="G210" s="86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97"/>
      <c r="B211" s="94"/>
      <c r="C211" s="4" t="s">
        <v>6</v>
      </c>
      <c r="D211" s="48">
        <f>D208+D209+D210</f>
        <v>959617</v>
      </c>
      <c r="E211" s="48">
        <f>E208+E209+E210</f>
        <v>822559</v>
      </c>
      <c r="F211" s="73">
        <f>F208+F209+F210</f>
        <v>822558.84</v>
      </c>
      <c r="G211" s="135">
        <f t="shared" si="16"/>
        <v>99.999980548507764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2.5" customHeight="1">
      <c r="A212" s="95" t="s">
        <v>20</v>
      </c>
      <c r="B212" s="94" t="s">
        <v>11</v>
      </c>
      <c r="C212" s="5" t="s">
        <v>2</v>
      </c>
      <c r="D212" s="58">
        <v>54000</v>
      </c>
      <c r="E212" s="58">
        <v>54000</v>
      </c>
      <c r="F212" s="76">
        <v>3000</v>
      </c>
      <c r="G212" s="135">
        <f t="shared" si="16"/>
        <v>5.5555555555555554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4" customHeight="1">
      <c r="A213" s="96"/>
      <c r="B213" s="94"/>
      <c r="C213" s="5" t="s">
        <v>3</v>
      </c>
      <c r="D213" s="49">
        <v>0</v>
      </c>
      <c r="E213" s="49">
        <v>0</v>
      </c>
      <c r="F213" s="68">
        <v>0</v>
      </c>
      <c r="G213" s="135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3" customHeight="1">
      <c r="A214" s="96"/>
      <c r="B214" s="94"/>
      <c r="C214" s="5" t="s">
        <v>4</v>
      </c>
      <c r="D214" s="49">
        <v>0</v>
      </c>
      <c r="E214" s="49">
        <v>0</v>
      </c>
      <c r="F214" s="68">
        <v>0</v>
      </c>
      <c r="G214" s="135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97"/>
      <c r="B215" s="94"/>
      <c r="C215" s="4" t="s">
        <v>6</v>
      </c>
      <c r="D215" s="48">
        <f>D212+D213+D214</f>
        <v>54000</v>
      </c>
      <c r="E215" s="48">
        <f>E212+E213+E214</f>
        <v>54000</v>
      </c>
      <c r="F215" s="73">
        <f>F212+F213+F214</f>
        <v>3000</v>
      </c>
      <c r="G215" s="135">
        <f t="shared" si="16"/>
        <v>5.5555555555555554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6.25" customHeight="1">
      <c r="A216" s="95" t="s">
        <v>21</v>
      </c>
      <c r="B216" s="94" t="s">
        <v>11</v>
      </c>
      <c r="C216" s="5" t="s">
        <v>2</v>
      </c>
      <c r="D216" s="57">
        <v>4190634</v>
      </c>
      <c r="E216" s="57">
        <v>4190622</v>
      </c>
      <c r="F216" s="76">
        <v>2989664.97</v>
      </c>
      <c r="G216" s="135">
        <f t="shared" si="16"/>
        <v>71.341795322985462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2.5" customHeight="1">
      <c r="A217" s="96"/>
      <c r="B217" s="94"/>
      <c r="C217" s="5" t="s">
        <v>3</v>
      </c>
      <c r="D217" s="49">
        <v>671766</v>
      </c>
      <c r="E217" s="49">
        <v>671778</v>
      </c>
      <c r="F217" s="49">
        <v>650778</v>
      </c>
      <c r="G217" s="135">
        <f t="shared" si="16"/>
        <v>96.873967292766366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96"/>
      <c r="B218" s="94"/>
      <c r="C218" s="5" t="s">
        <v>4</v>
      </c>
      <c r="D218" s="49">
        <v>0</v>
      </c>
      <c r="E218" s="49">
        <v>0</v>
      </c>
      <c r="F218" s="68">
        <v>0</v>
      </c>
      <c r="G218" s="135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97"/>
      <c r="B219" s="94"/>
      <c r="C219" s="4" t="s">
        <v>6</v>
      </c>
      <c r="D219" s="48">
        <f>D216+D217+D218</f>
        <v>4862400</v>
      </c>
      <c r="E219" s="48">
        <f>E216+E217+E218</f>
        <v>4862400</v>
      </c>
      <c r="F219" s="73">
        <f>F216+F217+F218</f>
        <v>3640442.97</v>
      </c>
      <c r="G219" s="135">
        <f t="shared" si="16"/>
        <v>74.869261475814426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0.25" customHeight="1">
      <c r="A220" s="95" t="s">
        <v>19</v>
      </c>
      <c r="B220" s="94" t="s">
        <v>11</v>
      </c>
      <c r="C220" s="5" t="s">
        <v>2</v>
      </c>
      <c r="D220" s="57">
        <v>2007192</v>
      </c>
      <c r="E220" s="57">
        <v>3010788</v>
      </c>
      <c r="F220" s="76">
        <v>2239100</v>
      </c>
      <c r="G220" s="135">
        <f t="shared" si="16"/>
        <v>74.369234897973556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8.75" customHeight="1">
      <c r="A221" s="96"/>
      <c r="B221" s="94"/>
      <c r="C221" s="5" t="s">
        <v>3</v>
      </c>
      <c r="D221" s="49">
        <v>0</v>
      </c>
      <c r="E221" s="49">
        <v>0</v>
      </c>
      <c r="F221" s="68">
        <v>0</v>
      </c>
      <c r="G221" s="135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4.5" customHeight="1">
      <c r="A222" s="96"/>
      <c r="B222" s="94"/>
      <c r="C222" s="5" t="s">
        <v>4</v>
      </c>
      <c r="D222" s="49">
        <v>0</v>
      </c>
      <c r="E222" s="49">
        <v>0</v>
      </c>
      <c r="F222" s="68">
        <v>0</v>
      </c>
      <c r="G222" s="135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31.5" customHeight="1">
      <c r="A223" s="97"/>
      <c r="B223" s="94"/>
      <c r="C223" s="4" t="s">
        <v>6</v>
      </c>
      <c r="D223" s="48">
        <f>D220+D221+D222</f>
        <v>2007192</v>
      </c>
      <c r="E223" s="48">
        <f>E220+E221+E222</f>
        <v>3010788</v>
      </c>
      <c r="F223" s="73">
        <f>F220+F221+F222</f>
        <v>2239100</v>
      </c>
      <c r="G223" s="135">
        <f t="shared" si="16"/>
        <v>74.369234897973556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6.25" customHeight="1">
      <c r="A224" s="95" t="s">
        <v>28</v>
      </c>
      <c r="B224" s="94" t="s">
        <v>11</v>
      </c>
      <c r="C224" s="5" t="s">
        <v>2</v>
      </c>
      <c r="D224" s="49">
        <v>0</v>
      </c>
      <c r="E224" s="49">
        <v>0</v>
      </c>
      <c r="F224" s="68">
        <v>0</v>
      </c>
      <c r="G224" s="135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4" customHeight="1">
      <c r="A225" s="96"/>
      <c r="B225" s="94"/>
      <c r="C225" s="5" t="s">
        <v>3</v>
      </c>
      <c r="D225" s="57">
        <v>108024.78</v>
      </c>
      <c r="E225" s="58">
        <v>108024.78</v>
      </c>
      <c r="F225" s="76">
        <v>36008.239999999998</v>
      </c>
      <c r="G225" s="135">
        <f t="shared" si="16"/>
        <v>33.333314819062807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6" customHeight="1">
      <c r="A226" s="96"/>
      <c r="B226" s="94"/>
      <c r="C226" s="5" t="s">
        <v>4</v>
      </c>
      <c r="D226" s="49">
        <v>0</v>
      </c>
      <c r="E226" s="49">
        <v>0</v>
      </c>
      <c r="F226" s="68">
        <v>0</v>
      </c>
      <c r="G226" s="135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34.5" customHeight="1">
      <c r="A227" s="97"/>
      <c r="B227" s="94"/>
      <c r="C227" s="15" t="s">
        <v>6</v>
      </c>
      <c r="D227" s="53">
        <f>D224+D225+D226</f>
        <v>108024.78</v>
      </c>
      <c r="E227" s="53">
        <f>E224+E225+E226</f>
        <v>108024.78</v>
      </c>
      <c r="F227" s="81">
        <f>F224+F225+F226</f>
        <v>36008.239999999998</v>
      </c>
      <c r="G227" s="135">
        <f t="shared" si="16"/>
        <v>33.333314819062807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7.25" customHeight="1">
      <c r="A228" s="95" t="s">
        <v>29</v>
      </c>
      <c r="B228" s="94" t="s">
        <v>11</v>
      </c>
      <c r="C228" s="5" t="s">
        <v>2</v>
      </c>
      <c r="D228" s="49">
        <v>226590</v>
      </c>
      <c r="E228" s="49">
        <v>226590</v>
      </c>
      <c r="F228" s="68">
        <v>226590</v>
      </c>
      <c r="G228" s="135">
        <f t="shared" si="16"/>
        <v>100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15" customHeight="1">
      <c r="A229" s="96"/>
      <c r="B229" s="94"/>
      <c r="C229" s="5" t="s">
        <v>3</v>
      </c>
      <c r="D229" s="49">
        <v>113295</v>
      </c>
      <c r="E229" s="49">
        <v>113295</v>
      </c>
      <c r="F229" s="68">
        <v>113295</v>
      </c>
      <c r="G229" s="135">
        <f t="shared" ref="G229:G271" si="24">F229/E229*100</f>
        <v>100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96"/>
      <c r="B230" s="94"/>
      <c r="C230" s="5" t="s">
        <v>4</v>
      </c>
      <c r="D230" s="49">
        <v>0</v>
      </c>
      <c r="E230" s="49">
        <v>0</v>
      </c>
      <c r="F230" s="68">
        <v>0</v>
      </c>
      <c r="G230" s="135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97"/>
      <c r="B231" s="94"/>
      <c r="C231" s="15" t="s">
        <v>6</v>
      </c>
      <c r="D231" s="53">
        <f>D228+D229+D230</f>
        <v>339885</v>
      </c>
      <c r="E231" s="53">
        <f>E228+E229+E230</f>
        <v>339885</v>
      </c>
      <c r="F231" s="81">
        <f>F228+F229+F230</f>
        <v>339885</v>
      </c>
      <c r="G231" s="86">
        <f t="shared" si="24"/>
        <v>100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2.5" customHeight="1">
      <c r="A232" s="105" t="s">
        <v>66</v>
      </c>
      <c r="B232" s="104" t="s">
        <v>11</v>
      </c>
      <c r="C232" s="11" t="s">
        <v>2</v>
      </c>
      <c r="D232" s="46">
        <f>D236+D244+D240</f>
        <v>600000</v>
      </c>
      <c r="E232" s="46">
        <f t="shared" ref="E232:F232" si="25">E236+E244+E240</f>
        <v>0</v>
      </c>
      <c r="F232" s="72">
        <f t="shared" si="25"/>
        <v>0</v>
      </c>
      <c r="G232" s="86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1.75" customHeight="1">
      <c r="A233" s="106"/>
      <c r="B233" s="104"/>
      <c r="C233" s="11" t="s">
        <v>3</v>
      </c>
      <c r="D233" s="46">
        <f>D237+D245+D241</f>
        <v>9883757</v>
      </c>
      <c r="E233" s="46">
        <f t="shared" ref="E233:F233" si="26">E237+E245+E241</f>
        <v>10044891.83</v>
      </c>
      <c r="F233" s="46">
        <f t="shared" si="26"/>
        <v>10003477.82</v>
      </c>
      <c r="G233" s="86">
        <f t="shared" si="24"/>
        <v>99.587710741928419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" customHeight="1">
      <c r="A234" s="106"/>
      <c r="B234" s="104"/>
      <c r="C234" s="11" t="s">
        <v>4</v>
      </c>
      <c r="D234" s="46">
        <f>D238+D246+D242</f>
        <v>0</v>
      </c>
      <c r="E234" s="46">
        <f t="shared" ref="E234:F234" si="27">E238+E246+E242</f>
        <v>0</v>
      </c>
      <c r="F234" s="72">
        <f t="shared" si="27"/>
        <v>0</v>
      </c>
      <c r="G234" s="86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107"/>
      <c r="B235" s="104"/>
      <c r="C235" s="13" t="s">
        <v>6</v>
      </c>
      <c r="D235" s="47">
        <f>D232+D233+D234</f>
        <v>10483757</v>
      </c>
      <c r="E235" s="47">
        <f>E232+E233+E234</f>
        <v>10044891.83</v>
      </c>
      <c r="F235" s="71">
        <f>F232+F233+F234</f>
        <v>10003477.82</v>
      </c>
      <c r="G235" s="86">
        <f t="shared" si="24"/>
        <v>99.587710741928419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3.25" customHeight="1">
      <c r="A236" s="95" t="s">
        <v>31</v>
      </c>
      <c r="B236" s="94" t="s">
        <v>55</v>
      </c>
      <c r="C236" s="5" t="s">
        <v>2</v>
      </c>
      <c r="D236" s="49">
        <v>0</v>
      </c>
      <c r="E236" s="49">
        <v>0</v>
      </c>
      <c r="F236" s="68">
        <v>0</v>
      </c>
      <c r="G236" s="86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96"/>
      <c r="B237" s="94"/>
      <c r="C237" s="5" t="s">
        <v>3</v>
      </c>
      <c r="D237" s="45">
        <v>7902836</v>
      </c>
      <c r="E237" s="45">
        <v>8077466.8300000001</v>
      </c>
      <c r="F237" s="69">
        <v>8077466.8300000001</v>
      </c>
      <c r="G237" s="86">
        <f t="shared" si="24"/>
        <v>100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5.25" customHeight="1">
      <c r="A238" s="96"/>
      <c r="B238" s="94"/>
      <c r="C238" s="5" t="s">
        <v>4</v>
      </c>
      <c r="D238" s="49">
        <v>0</v>
      </c>
      <c r="E238" s="49">
        <v>0</v>
      </c>
      <c r="F238" s="68">
        <v>0</v>
      </c>
      <c r="G238" s="86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97"/>
      <c r="B239" s="94"/>
      <c r="C239" s="4" t="s">
        <v>6</v>
      </c>
      <c r="D239" s="48">
        <f>D236+D237+D238</f>
        <v>7902836</v>
      </c>
      <c r="E239" s="48">
        <f>E236+E237+E238</f>
        <v>8077466.8300000001</v>
      </c>
      <c r="F239" s="73">
        <f>F236+F237+F238</f>
        <v>8077466.8300000001</v>
      </c>
      <c r="G239" s="86">
        <f t="shared" si="24"/>
        <v>100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>
      <c r="A240" s="95" t="s">
        <v>75</v>
      </c>
      <c r="B240" s="94" t="s">
        <v>55</v>
      </c>
      <c r="C240" s="31" t="s">
        <v>2</v>
      </c>
      <c r="D240" s="49">
        <v>600000</v>
      </c>
      <c r="E240" s="49">
        <v>0</v>
      </c>
      <c r="F240" s="49">
        <v>0</v>
      </c>
      <c r="G240" s="86"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80" ht="29.25" customHeight="1">
      <c r="A241" s="96"/>
      <c r="B241" s="94"/>
      <c r="C241" s="31" t="s">
        <v>3</v>
      </c>
      <c r="D241" s="49">
        <v>45161</v>
      </c>
      <c r="E241" s="49">
        <v>0</v>
      </c>
      <c r="F241" s="49">
        <v>0</v>
      </c>
      <c r="G241" s="86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80" ht="29.25" customHeight="1">
      <c r="A242" s="96"/>
      <c r="B242" s="94"/>
      <c r="C242" s="31" t="s">
        <v>4</v>
      </c>
      <c r="D242" s="49">
        <v>0</v>
      </c>
      <c r="E242" s="49">
        <v>0</v>
      </c>
      <c r="F242" s="49">
        <v>0</v>
      </c>
      <c r="G242" s="86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80" ht="29.25" customHeight="1">
      <c r="A243" s="97"/>
      <c r="B243" s="94"/>
      <c r="C243" s="4" t="s">
        <v>6</v>
      </c>
      <c r="D243" s="48">
        <f>D240+D241+D242</f>
        <v>645161</v>
      </c>
      <c r="E243" s="48">
        <f>E240+E241+E242</f>
        <v>0</v>
      </c>
      <c r="F243" s="48">
        <f>F240+F241+F242</f>
        <v>0</v>
      </c>
      <c r="G243" s="86"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80" ht="24" customHeight="1">
      <c r="A244" s="95" t="s">
        <v>32</v>
      </c>
      <c r="B244" s="94" t="s">
        <v>38</v>
      </c>
      <c r="C244" s="5" t="s">
        <v>2</v>
      </c>
      <c r="D244" s="49">
        <v>0</v>
      </c>
      <c r="E244" s="49">
        <v>0</v>
      </c>
      <c r="F244" s="68">
        <v>0</v>
      </c>
      <c r="G244" s="86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3.25" customHeight="1">
      <c r="A245" s="96"/>
      <c r="B245" s="94"/>
      <c r="C245" s="5" t="s">
        <v>3</v>
      </c>
      <c r="D245" s="42">
        <v>1935760</v>
      </c>
      <c r="E245" s="45">
        <v>1967425</v>
      </c>
      <c r="F245" s="77">
        <v>1926010.99</v>
      </c>
      <c r="G245" s="86">
        <f t="shared" si="24"/>
        <v>97.895014549474567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29.25" customHeight="1">
      <c r="A246" s="96"/>
      <c r="B246" s="94"/>
      <c r="C246" s="5" t="s">
        <v>4</v>
      </c>
      <c r="D246" s="49">
        <v>0</v>
      </c>
      <c r="E246" s="49">
        <v>0</v>
      </c>
      <c r="F246" s="68">
        <v>0</v>
      </c>
      <c r="G246" s="86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97"/>
      <c r="B247" s="94"/>
      <c r="C247" s="4" t="s">
        <v>6</v>
      </c>
      <c r="D247" s="48">
        <f>D244+D245+D246</f>
        <v>1935760</v>
      </c>
      <c r="E247" s="48">
        <f>E244+E245+E246</f>
        <v>1967425</v>
      </c>
      <c r="F247" s="73">
        <f>F244+F245+F246</f>
        <v>1926010.99</v>
      </c>
      <c r="G247" s="86">
        <f t="shared" si="24"/>
        <v>97.895014549474567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s="16" customFormat="1" ht="21" customHeight="1">
      <c r="A248" s="115" t="s">
        <v>67</v>
      </c>
      <c r="B248" s="104"/>
      <c r="C248" s="11" t="s">
        <v>2</v>
      </c>
      <c r="D248" s="59">
        <f t="shared" ref="D248:F250" si="28">D252+D256</f>
        <v>0</v>
      </c>
      <c r="E248" s="59">
        <f t="shared" si="28"/>
        <v>0</v>
      </c>
      <c r="F248" s="70">
        <f t="shared" si="28"/>
        <v>0</v>
      </c>
      <c r="G248" s="86">
        <v>0</v>
      </c>
      <c r="H248" s="20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</row>
    <row r="249" spans="1:80" s="16" customFormat="1" ht="19.5" customHeight="1">
      <c r="A249" s="115"/>
      <c r="B249" s="104"/>
      <c r="C249" s="11" t="s">
        <v>3</v>
      </c>
      <c r="D249" s="59">
        <f>D253+D257</f>
        <v>14836667</v>
      </c>
      <c r="E249" s="59">
        <f>E253+E257</f>
        <v>15332642.279999999</v>
      </c>
      <c r="F249" s="70">
        <f t="shared" si="28"/>
        <v>15332642.279999999</v>
      </c>
      <c r="G249" s="86">
        <f t="shared" si="24"/>
        <v>100</v>
      </c>
      <c r="H249" s="20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</row>
    <row r="250" spans="1:80" s="16" customFormat="1" ht="32.25" customHeight="1">
      <c r="A250" s="115"/>
      <c r="B250" s="104"/>
      <c r="C250" s="11" t="s">
        <v>4</v>
      </c>
      <c r="D250" s="59">
        <f t="shared" si="28"/>
        <v>0</v>
      </c>
      <c r="E250" s="59">
        <f t="shared" si="28"/>
        <v>0</v>
      </c>
      <c r="F250" s="70">
        <f t="shared" si="28"/>
        <v>0</v>
      </c>
      <c r="G250" s="86">
        <v>0</v>
      </c>
      <c r="H250" s="20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</row>
    <row r="251" spans="1:80" s="16" customFormat="1" ht="29.25" customHeight="1">
      <c r="A251" s="115"/>
      <c r="B251" s="104"/>
      <c r="C251" s="13" t="s">
        <v>6</v>
      </c>
      <c r="D251" s="47">
        <f>D248+D249+D250</f>
        <v>14836667</v>
      </c>
      <c r="E251" s="47">
        <f>E248+E249+E250</f>
        <v>15332642.279999999</v>
      </c>
      <c r="F251" s="71">
        <f>F248+F249+F250</f>
        <v>15332642.279999999</v>
      </c>
      <c r="G251" s="86">
        <f t="shared" si="24"/>
        <v>100</v>
      </c>
      <c r="H251" s="20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</row>
    <row r="252" spans="1:80" ht="17.25" customHeight="1">
      <c r="A252" s="95" t="s">
        <v>56</v>
      </c>
      <c r="B252" s="101" t="s">
        <v>30</v>
      </c>
      <c r="C252" s="10" t="s">
        <v>2</v>
      </c>
      <c r="D252" s="60">
        <v>0</v>
      </c>
      <c r="E252" s="60">
        <v>0</v>
      </c>
      <c r="F252" s="60">
        <v>0</v>
      </c>
      <c r="G252" s="86">
        <v>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80" ht="21.75" customHeight="1">
      <c r="A253" s="96"/>
      <c r="B253" s="102"/>
      <c r="C253" s="5" t="s">
        <v>3</v>
      </c>
      <c r="D253" s="49">
        <v>14701667</v>
      </c>
      <c r="E253" s="49">
        <v>15228470.279999999</v>
      </c>
      <c r="F253" s="49">
        <v>15228470.279999999</v>
      </c>
      <c r="G253" s="86">
        <f t="shared" si="24"/>
        <v>100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80" ht="30.75" customHeight="1">
      <c r="A254" s="96"/>
      <c r="B254" s="102"/>
      <c r="C254" s="5" t="s">
        <v>4</v>
      </c>
      <c r="D254" s="49">
        <v>0</v>
      </c>
      <c r="E254" s="49">
        <v>0</v>
      </c>
      <c r="F254" s="49">
        <v>0</v>
      </c>
      <c r="G254" s="86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80" ht="29.25" customHeight="1">
      <c r="A255" s="97"/>
      <c r="B255" s="103"/>
      <c r="C255" s="15" t="s">
        <v>6</v>
      </c>
      <c r="D255" s="53">
        <f>D252+D253+D254</f>
        <v>14701667</v>
      </c>
      <c r="E255" s="53">
        <f>E252+E253+E254</f>
        <v>15228470.279999999</v>
      </c>
      <c r="F255" s="53">
        <f>F252+F253+F254</f>
        <v>15228470.279999999</v>
      </c>
      <c r="G255" s="86">
        <f t="shared" si="24"/>
        <v>100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80" ht="19.5" customHeight="1">
      <c r="A256" s="95" t="s">
        <v>51</v>
      </c>
      <c r="B256" s="101" t="s">
        <v>30</v>
      </c>
      <c r="C256" s="5" t="s">
        <v>2</v>
      </c>
      <c r="D256" s="49">
        <v>0</v>
      </c>
      <c r="E256" s="49">
        <v>0</v>
      </c>
      <c r="F256" s="49">
        <v>0</v>
      </c>
      <c r="G256" s="86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2.5" customHeight="1">
      <c r="A257" s="96"/>
      <c r="B257" s="102"/>
      <c r="C257" s="5" t="s">
        <v>3</v>
      </c>
      <c r="D257" s="49">
        <v>135000</v>
      </c>
      <c r="E257" s="49">
        <v>104172</v>
      </c>
      <c r="F257" s="49">
        <v>104172</v>
      </c>
      <c r="G257" s="86">
        <f t="shared" si="24"/>
        <v>100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2.25" customHeight="1">
      <c r="A258" s="96"/>
      <c r="B258" s="102"/>
      <c r="C258" s="5" t="s">
        <v>4</v>
      </c>
      <c r="D258" s="49">
        <v>0</v>
      </c>
      <c r="E258" s="49">
        <v>0</v>
      </c>
      <c r="F258" s="49">
        <v>0</v>
      </c>
      <c r="G258" s="86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97"/>
      <c r="B259" s="103"/>
      <c r="C259" s="15" t="s">
        <v>6</v>
      </c>
      <c r="D259" s="53">
        <f>D256+D257+D258</f>
        <v>135000</v>
      </c>
      <c r="E259" s="53">
        <f>E256+E257+E258</f>
        <v>104172</v>
      </c>
      <c r="F259" s="53">
        <f>F256+F257+F258</f>
        <v>104172</v>
      </c>
      <c r="G259" s="86">
        <f t="shared" si="24"/>
        <v>100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30" customHeight="1">
      <c r="A260" s="108" t="s">
        <v>58</v>
      </c>
      <c r="B260" s="101"/>
      <c r="C260" s="40" t="s">
        <v>59</v>
      </c>
      <c r="D260" s="53">
        <f>D264</f>
        <v>0</v>
      </c>
      <c r="E260" s="53">
        <f t="shared" ref="E260:F262" si="29">E264</f>
        <v>0</v>
      </c>
      <c r="F260" s="53">
        <f t="shared" si="29"/>
        <v>0</v>
      </c>
      <c r="G260" s="86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0.25" customHeight="1">
      <c r="A261" s="109"/>
      <c r="B261" s="102"/>
      <c r="C261" s="40" t="s">
        <v>3</v>
      </c>
      <c r="D261" s="53">
        <f>D265</f>
        <v>0</v>
      </c>
      <c r="E261" s="53">
        <f t="shared" si="29"/>
        <v>0</v>
      </c>
      <c r="F261" s="53">
        <f t="shared" si="29"/>
        <v>0</v>
      </c>
      <c r="G261" s="86"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109"/>
      <c r="B262" s="102"/>
      <c r="C262" s="40" t="s">
        <v>4</v>
      </c>
      <c r="D262" s="53">
        <f>D266</f>
        <v>0</v>
      </c>
      <c r="E262" s="53">
        <f t="shared" si="29"/>
        <v>0</v>
      </c>
      <c r="F262" s="53">
        <f t="shared" si="29"/>
        <v>0</v>
      </c>
      <c r="G262" s="86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109"/>
      <c r="B263" s="103"/>
      <c r="C263" s="13" t="s">
        <v>6</v>
      </c>
      <c r="D263" s="53">
        <f>SUM(D260:D262)</f>
        <v>0</v>
      </c>
      <c r="E263" s="53">
        <f t="shared" ref="E263:F263" si="30">SUM(E260:E262)</f>
        <v>0</v>
      </c>
      <c r="F263" s="53">
        <f t="shared" si="30"/>
        <v>0</v>
      </c>
      <c r="G263" s="86"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9.25" customHeight="1">
      <c r="A264" s="95" t="s">
        <v>71</v>
      </c>
      <c r="B264" s="101" t="s">
        <v>11</v>
      </c>
      <c r="C264" s="38" t="s">
        <v>59</v>
      </c>
      <c r="D264" s="61">
        <v>0</v>
      </c>
      <c r="E264" s="61">
        <v>0</v>
      </c>
      <c r="F264" s="61">
        <v>0</v>
      </c>
      <c r="G264" s="86"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3.25" customHeight="1">
      <c r="A265" s="96"/>
      <c r="B265" s="102"/>
      <c r="C265" s="38" t="s">
        <v>3</v>
      </c>
      <c r="D265" s="61">
        <v>0</v>
      </c>
      <c r="E265" s="61">
        <v>0</v>
      </c>
      <c r="F265" s="61">
        <v>0</v>
      </c>
      <c r="G265" s="86"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96"/>
      <c r="B266" s="102"/>
      <c r="C266" s="38" t="s">
        <v>4</v>
      </c>
      <c r="D266" s="61">
        <v>0</v>
      </c>
      <c r="E266" s="61">
        <v>0</v>
      </c>
      <c r="F266" s="61">
        <v>0</v>
      </c>
      <c r="G266" s="86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>
      <c r="A267" s="97"/>
      <c r="B267" s="103"/>
      <c r="C267" s="15" t="s">
        <v>6</v>
      </c>
      <c r="D267" s="53">
        <f>D264+D265+D266</f>
        <v>0</v>
      </c>
      <c r="E267" s="53">
        <f t="shared" ref="E267:F267" si="31">E264+E265+E266</f>
        <v>0</v>
      </c>
      <c r="F267" s="53">
        <f t="shared" si="31"/>
        <v>0</v>
      </c>
      <c r="G267" s="86">
        <v>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s="17" customFormat="1">
      <c r="A268" s="111" t="s">
        <v>9</v>
      </c>
      <c r="B268" s="114"/>
      <c r="C268" s="39" t="s">
        <v>2</v>
      </c>
      <c r="D268" s="62">
        <f t="shared" ref="D268:F269" si="32">D8+D60+D72+D116+D204+D232+D248+D260</f>
        <v>115107054.7</v>
      </c>
      <c r="E268" s="62">
        <f t="shared" si="32"/>
        <v>126672836.97999999</v>
      </c>
      <c r="F268" s="62">
        <f t="shared" si="32"/>
        <v>122995511.54999998</v>
      </c>
      <c r="G268" s="87">
        <f t="shared" si="24"/>
        <v>97.096989759074702</v>
      </c>
    </row>
    <row r="269" spans="1:36" s="17" customFormat="1">
      <c r="A269" s="112"/>
      <c r="B269" s="114"/>
      <c r="C269" s="39" t="s">
        <v>3</v>
      </c>
      <c r="D269" s="62">
        <f t="shared" si="32"/>
        <v>116827904.26000001</v>
      </c>
      <c r="E269" s="62">
        <f t="shared" si="32"/>
        <v>121425088.64999999</v>
      </c>
      <c r="F269" s="62">
        <f t="shared" si="32"/>
        <v>116732434.26999998</v>
      </c>
      <c r="G269" s="87">
        <f t="shared" si="24"/>
        <v>96.135350254076172</v>
      </c>
    </row>
    <row r="270" spans="1:36" s="17" customFormat="1" ht="31.5">
      <c r="A270" s="112"/>
      <c r="B270" s="114"/>
      <c r="C270" s="18" t="s">
        <v>4</v>
      </c>
      <c r="D270" s="63">
        <f>D10+D62+D74+D206+D234+D250+D262</f>
        <v>0</v>
      </c>
      <c r="E270" s="63">
        <f>E10+E62+E74+E206+E234+E250+E262</f>
        <v>0</v>
      </c>
      <c r="F270" s="63">
        <f>F10+F62+F74+F206+F234+F250+F262</f>
        <v>0</v>
      </c>
      <c r="G270" s="87">
        <v>0</v>
      </c>
    </row>
    <row r="271" spans="1:36" s="17" customFormat="1" ht="27.75" customHeight="1">
      <c r="A271" s="113"/>
      <c r="B271" s="114"/>
      <c r="C271" s="19" t="s">
        <v>12</v>
      </c>
      <c r="D271" s="74">
        <f>D268+D269+D270</f>
        <v>231934958.96000001</v>
      </c>
      <c r="E271" s="65">
        <f t="shared" ref="E271:F271" si="33">E268+E269+E270</f>
        <v>248097925.63</v>
      </c>
      <c r="F271" s="65">
        <f t="shared" si="33"/>
        <v>239727945.81999996</v>
      </c>
      <c r="G271" s="88">
        <f t="shared" si="24"/>
        <v>96.62634026917155</v>
      </c>
    </row>
    <row r="275" spans="4:6">
      <c r="D275" s="9"/>
      <c r="E275" s="9"/>
      <c r="F275" s="9"/>
    </row>
  </sheetData>
  <mergeCells count="141">
    <mergeCell ref="B80:B83"/>
    <mergeCell ref="B88:B91"/>
    <mergeCell ref="B92:B95"/>
    <mergeCell ref="B64:B67"/>
    <mergeCell ref="A68:A71"/>
    <mergeCell ref="B68:B71"/>
    <mergeCell ref="A44:A47"/>
    <mergeCell ref="A60:A63"/>
    <mergeCell ref="B48:B51"/>
    <mergeCell ref="B44:B47"/>
    <mergeCell ref="A64:A67"/>
    <mergeCell ref="A48:A51"/>
    <mergeCell ref="A56:A59"/>
    <mergeCell ref="B56:B59"/>
    <mergeCell ref="A72:A75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B20:B23"/>
    <mergeCell ref="B28:B31"/>
    <mergeCell ref="B40:B43"/>
    <mergeCell ref="B36:B39"/>
    <mergeCell ref="B32:B3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96:A99"/>
    <mergeCell ref="A52:A55"/>
    <mergeCell ref="B52:B55"/>
    <mergeCell ref="B160:B163"/>
    <mergeCell ref="B164:B167"/>
    <mergeCell ref="B60:B63"/>
    <mergeCell ref="B96:B99"/>
    <mergeCell ref="A88:A91"/>
    <mergeCell ref="A152:A155"/>
    <mergeCell ref="A100:A103"/>
    <mergeCell ref="B100:B103"/>
    <mergeCell ref="A80:A83"/>
    <mergeCell ref="B144:B147"/>
    <mergeCell ref="A128:A131"/>
    <mergeCell ref="A108:A111"/>
    <mergeCell ref="B108:B111"/>
    <mergeCell ref="A104:A107"/>
    <mergeCell ref="B72:B75"/>
    <mergeCell ref="B140:B143"/>
    <mergeCell ref="A76:A79"/>
    <mergeCell ref="B128:B131"/>
    <mergeCell ref="B76:B79"/>
    <mergeCell ref="A140:A143"/>
    <mergeCell ref="A84:A87"/>
    <mergeCell ref="A268:A271"/>
    <mergeCell ref="B268:B271"/>
    <mergeCell ref="A248:A251"/>
    <mergeCell ref="B248:B251"/>
    <mergeCell ref="A224:A227"/>
    <mergeCell ref="B244:B247"/>
    <mergeCell ref="B216:B219"/>
    <mergeCell ref="B116:B119"/>
    <mergeCell ref="B84:B87"/>
    <mergeCell ref="A212:A215"/>
    <mergeCell ref="A208:A211"/>
    <mergeCell ref="A204:A207"/>
    <mergeCell ref="A192:A195"/>
    <mergeCell ref="A196:A199"/>
    <mergeCell ref="A92:A95"/>
    <mergeCell ref="A200:A203"/>
    <mergeCell ref="A124:A127"/>
    <mergeCell ref="B124:B127"/>
    <mergeCell ref="A120:A123"/>
    <mergeCell ref="B120:B123"/>
    <mergeCell ref="B180:B183"/>
    <mergeCell ref="B152:B155"/>
    <mergeCell ref="B188:B191"/>
    <mergeCell ref="B168:B171"/>
    <mergeCell ref="B104:B107"/>
    <mergeCell ref="A264:A267"/>
    <mergeCell ref="B264:B267"/>
    <mergeCell ref="B228:B231"/>
    <mergeCell ref="B236:B239"/>
    <mergeCell ref="B252:B255"/>
    <mergeCell ref="A256:A259"/>
    <mergeCell ref="B256:B259"/>
    <mergeCell ref="A252:A255"/>
    <mergeCell ref="A244:A247"/>
    <mergeCell ref="A240:A243"/>
    <mergeCell ref="B240:B243"/>
    <mergeCell ref="A236:A239"/>
    <mergeCell ref="A228:A231"/>
    <mergeCell ref="B232:B235"/>
    <mergeCell ref="A232:A235"/>
    <mergeCell ref="B220:B223"/>
    <mergeCell ref="A160:A163"/>
    <mergeCell ref="A164:A167"/>
    <mergeCell ref="A188:A191"/>
    <mergeCell ref="A168:A171"/>
    <mergeCell ref="B212:B215"/>
    <mergeCell ref="A260:A263"/>
    <mergeCell ref="A116:A119"/>
    <mergeCell ref="B260:B263"/>
    <mergeCell ref="A144:A147"/>
    <mergeCell ref="B224:B227"/>
    <mergeCell ref="A176:A179"/>
    <mergeCell ref="B196:B199"/>
    <mergeCell ref="B184:B187"/>
    <mergeCell ref="A216:A219"/>
    <mergeCell ref="A220:A223"/>
    <mergeCell ref="B176:B179"/>
    <mergeCell ref="A180:A183"/>
    <mergeCell ref="B208:B211"/>
    <mergeCell ref="B204:B207"/>
    <mergeCell ref="B192:B195"/>
    <mergeCell ref="B200:B203"/>
    <mergeCell ref="A184:A187"/>
    <mergeCell ref="B112:B115"/>
    <mergeCell ref="A112:A115"/>
    <mergeCell ref="A156:A159"/>
    <mergeCell ref="B156:B159"/>
    <mergeCell ref="A132:A135"/>
    <mergeCell ref="B132:B135"/>
    <mergeCell ref="A136:A139"/>
    <mergeCell ref="B136:B139"/>
    <mergeCell ref="A172:A175"/>
    <mergeCell ref="B172:B175"/>
    <mergeCell ref="A148:A151"/>
    <mergeCell ref="B148:B151"/>
  </mergeCells>
  <phoneticPr fontId="0" type="noConversion"/>
  <pageMargins left="0.25" right="0" top="0.12" bottom="0.35433070866141736" header="0.11811023622047245" footer="0.11811023622047245"/>
  <pageSetup paperSize="9" scale="6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2020-04-23T09:24:52Z</cp:lastPrinted>
  <dcterms:created xsi:type="dcterms:W3CDTF">2011-06-15T13:58:56Z</dcterms:created>
  <dcterms:modified xsi:type="dcterms:W3CDTF">2021-03-15T13:37:21Z</dcterms:modified>
</cp:coreProperties>
</file>