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825" windowWidth="17940" windowHeight="10125"/>
  </bookViews>
  <sheets>
    <sheet name="40204810500000100152" sheetId="2" r:id="rId1"/>
  </sheets>
  <definedNames>
    <definedName name="_xlnm.Print_Titles" localSheetId="0">'40204810500000100152'!$3:$3</definedName>
    <definedName name="_xlnm.Print_Area" localSheetId="0">'40204810500000100152'!$A$1:$P$380</definedName>
  </definedNames>
  <calcPr calcId="145621"/>
</workbook>
</file>

<file path=xl/calcChain.xml><?xml version="1.0" encoding="utf-8"?>
<calcChain xmlns="http://schemas.openxmlformats.org/spreadsheetml/2006/main">
  <c r="P5" i="2" l="1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2" i="2"/>
  <c r="P163" i="2"/>
  <c r="P164" i="2"/>
  <c r="P165" i="2"/>
  <c r="P166" i="2"/>
  <c r="P167" i="2"/>
  <c r="P168" i="2"/>
  <c r="P169" i="2"/>
  <c r="P170" i="2"/>
  <c r="P171" i="2"/>
  <c r="P172" i="2"/>
  <c r="P173" i="2"/>
  <c r="P174" i="2"/>
  <c r="P175" i="2"/>
  <c r="P176" i="2"/>
  <c r="P177" i="2"/>
  <c r="P178" i="2"/>
  <c r="P179" i="2"/>
  <c r="P180" i="2"/>
  <c r="P181" i="2"/>
  <c r="P182" i="2"/>
  <c r="P183" i="2"/>
  <c r="P184" i="2"/>
  <c r="P185" i="2"/>
  <c r="P186" i="2"/>
  <c r="P187" i="2"/>
  <c r="P188" i="2"/>
  <c r="P189" i="2"/>
  <c r="P190" i="2"/>
  <c r="P191" i="2"/>
  <c r="P192" i="2"/>
  <c r="P193" i="2"/>
  <c r="P194" i="2"/>
  <c r="P195" i="2"/>
  <c r="P196" i="2"/>
  <c r="P197" i="2"/>
  <c r="P198" i="2"/>
  <c r="P199" i="2"/>
  <c r="P200" i="2"/>
  <c r="P201" i="2"/>
  <c r="P202" i="2"/>
  <c r="P203" i="2"/>
  <c r="P204" i="2"/>
  <c r="P205" i="2"/>
  <c r="P206" i="2"/>
  <c r="P207" i="2"/>
  <c r="P208" i="2"/>
  <c r="P209" i="2"/>
  <c r="P210" i="2"/>
  <c r="P211" i="2"/>
  <c r="P212" i="2"/>
  <c r="P213" i="2"/>
  <c r="P214" i="2"/>
  <c r="P215" i="2"/>
  <c r="P216" i="2"/>
  <c r="P217" i="2"/>
  <c r="P218" i="2"/>
  <c r="P219" i="2"/>
  <c r="P220" i="2"/>
  <c r="P221" i="2"/>
  <c r="P222" i="2"/>
  <c r="P223" i="2"/>
  <c r="P224" i="2"/>
  <c r="P225" i="2"/>
  <c r="P226" i="2"/>
  <c r="P227" i="2"/>
  <c r="P228" i="2"/>
  <c r="P229" i="2"/>
  <c r="P230" i="2"/>
  <c r="P231" i="2"/>
  <c r="P232" i="2"/>
  <c r="P233" i="2"/>
  <c r="P234" i="2"/>
  <c r="P235" i="2"/>
  <c r="P236" i="2"/>
  <c r="P237" i="2"/>
  <c r="P238" i="2"/>
  <c r="P239" i="2"/>
  <c r="P240" i="2"/>
  <c r="P241" i="2"/>
  <c r="P242" i="2"/>
  <c r="P243" i="2"/>
  <c r="P244" i="2"/>
  <c r="P245" i="2"/>
  <c r="P246" i="2"/>
  <c r="P247" i="2"/>
  <c r="P248" i="2"/>
  <c r="P249" i="2"/>
  <c r="P250" i="2"/>
  <c r="P251" i="2"/>
  <c r="P252" i="2"/>
  <c r="P253" i="2"/>
  <c r="P254" i="2"/>
  <c r="P255" i="2"/>
  <c r="P256" i="2"/>
  <c r="P257" i="2"/>
  <c r="P258" i="2"/>
  <c r="P259" i="2"/>
  <c r="P260" i="2"/>
  <c r="P261" i="2"/>
  <c r="P262" i="2"/>
  <c r="P263" i="2"/>
  <c r="P264" i="2"/>
  <c r="P265" i="2"/>
  <c r="P266" i="2"/>
  <c r="P267" i="2"/>
  <c r="P268" i="2"/>
  <c r="P269" i="2"/>
  <c r="P270" i="2"/>
  <c r="P271" i="2"/>
  <c r="P272" i="2"/>
  <c r="P273" i="2"/>
  <c r="P274" i="2"/>
  <c r="P275" i="2"/>
  <c r="P276" i="2"/>
  <c r="P277" i="2"/>
  <c r="P278" i="2"/>
  <c r="P279" i="2"/>
  <c r="P280" i="2"/>
  <c r="P281" i="2"/>
  <c r="P282" i="2"/>
  <c r="P283" i="2"/>
  <c r="P284" i="2"/>
  <c r="P285" i="2"/>
  <c r="P286" i="2"/>
  <c r="P287" i="2"/>
  <c r="P288" i="2"/>
  <c r="P289" i="2"/>
  <c r="P290" i="2"/>
  <c r="P291" i="2"/>
  <c r="P292" i="2"/>
  <c r="P293" i="2"/>
  <c r="P294" i="2"/>
  <c r="P295" i="2"/>
  <c r="P296" i="2"/>
  <c r="P297" i="2"/>
  <c r="P298" i="2"/>
  <c r="P299" i="2"/>
  <c r="P300" i="2"/>
  <c r="P301" i="2"/>
  <c r="P302" i="2"/>
  <c r="P303" i="2"/>
  <c r="P304" i="2"/>
  <c r="P305" i="2"/>
  <c r="P306" i="2"/>
  <c r="P307" i="2"/>
  <c r="P308" i="2"/>
  <c r="P309" i="2"/>
  <c r="P310" i="2"/>
  <c r="P311" i="2"/>
  <c r="P312" i="2"/>
  <c r="P313" i="2"/>
  <c r="P314" i="2"/>
  <c r="P315" i="2"/>
  <c r="P316" i="2"/>
  <c r="P317" i="2"/>
  <c r="P318" i="2"/>
  <c r="P319" i="2"/>
  <c r="P320" i="2"/>
  <c r="P321" i="2"/>
  <c r="P322" i="2"/>
  <c r="P323" i="2"/>
  <c r="P324" i="2"/>
  <c r="P325" i="2"/>
  <c r="P326" i="2"/>
  <c r="P327" i="2"/>
  <c r="P328" i="2"/>
  <c r="P329" i="2"/>
  <c r="P330" i="2"/>
  <c r="P331" i="2"/>
  <c r="P332" i="2"/>
  <c r="P333" i="2"/>
  <c r="P334" i="2"/>
  <c r="P335" i="2"/>
  <c r="P336" i="2"/>
  <c r="P337" i="2"/>
  <c r="P338" i="2"/>
  <c r="P339" i="2"/>
  <c r="P340" i="2"/>
  <c r="P341" i="2"/>
  <c r="P342" i="2"/>
  <c r="P343" i="2"/>
  <c r="P344" i="2"/>
  <c r="P345" i="2"/>
  <c r="P346" i="2"/>
  <c r="P347" i="2"/>
  <c r="P348" i="2"/>
  <c r="P349" i="2"/>
  <c r="P350" i="2"/>
  <c r="P351" i="2"/>
  <c r="P352" i="2"/>
  <c r="P353" i="2"/>
  <c r="P354" i="2"/>
  <c r="P355" i="2"/>
  <c r="P356" i="2"/>
  <c r="P357" i="2"/>
  <c r="P358" i="2"/>
  <c r="P359" i="2"/>
  <c r="P360" i="2"/>
  <c r="P361" i="2"/>
  <c r="P362" i="2"/>
  <c r="P363" i="2"/>
  <c r="P364" i="2"/>
  <c r="P365" i="2"/>
  <c r="P366" i="2"/>
  <c r="P367" i="2"/>
  <c r="P368" i="2"/>
  <c r="P369" i="2"/>
  <c r="P370" i="2"/>
  <c r="P371" i="2"/>
  <c r="P372" i="2"/>
  <c r="P373" i="2"/>
  <c r="P374" i="2"/>
  <c r="P375" i="2"/>
  <c r="P376" i="2"/>
  <c r="P377" i="2"/>
  <c r="P378" i="2"/>
  <c r="P379" i="2"/>
  <c r="P380" i="2"/>
  <c r="P4" i="2"/>
  <c r="N191" i="2"/>
  <c r="L46" i="2"/>
  <c r="F359" i="2"/>
  <c r="G359" i="2"/>
  <c r="H359" i="2"/>
  <c r="I359" i="2"/>
  <c r="J359" i="2"/>
  <c r="K359" i="2"/>
  <c r="L359" i="2"/>
  <c r="M359" i="2"/>
  <c r="N359" i="2"/>
  <c r="O359" i="2"/>
  <c r="D359" i="2"/>
  <c r="E359" i="2"/>
  <c r="D375" i="2"/>
  <c r="E375" i="2"/>
  <c r="F375" i="2"/>
  <c r="G375" i="2"/>
  <c r="H375" i="2"/>
  <c r="I375" i="2"/>
  <c r="J375" i="2"/>
  <c r="K375" i="2"/>
  <c r="L375" i="2"/>
  <c r="M375" i="2"/>
  <c r="N375" i="2"/>
  <c r="O375" i="2"/>
  <c r="D370" i="2"/>
  <c r="E370" i="2"/>
  <c r="F370" i="2"/>
  <c r="G370" i="2"/>
  <c r="H370" i="2"/>
  <c r="I370" i="2"/>
  <c r="J370" i="2"/>
  <c r="K370" i="2"/>
  <c r="L370" i="2"/>
  <c r="M370" i="2"/>
  <c r="N370" i="2"/>
  <c r="O370" i="2"/>
  <c r="D304" i="2"/>
  <c r="E304" i="2"/>
  <c r="F304" i="2"/>
  <c r="G304" i="2"/>
  <c r="H304" i="2"/>
  <c r="I304" i="2"/>
  <c r="J304" i="2"/>
  <c r="K304" i="2"/>
  <c r="L304" i="2"/>
  <c r="M304" i="2"/>
  <c r="N304" i="2"/>
  <c r="O304" i="2"/>
  <c r="D289" i="2"/>
  <c r="E289" i="2"/>
  <c r="F289" i="2"/>
  <c r="G289" i="2"/>
  <c r="H289" i="2"/>
  <c r="I289" i="2"/>
  <c r="J289" i="2"/>
  <c r="K289" i="2"/>
  <c r="L289" i="2"/>
  <c r="M289" i="2"/>
  <c r="N289" i="2"/>
  <c r="O289" i="2"/>
  <c r="D191" i="2"/>
  <c r="E191" i="2"/>
  <c r="F191" i="2"/>
  <c r="G191" i="2"/>
  <c r="H191" i="2"/>
  <c r="I191" i="2"/>
  <c r="J191" i="2"/>
  <c r="K191" i="2"/>
  <c r="L191" i="2"/>
  <c r="M191" i="2"/>
  <c r="O191" i="2"/>
  <c r="O129" i="2"/>
  <c r="E129" i="2"/>
  <c r="F129" i="2"/>
  <c r="G129" i="2"/>
  <c r="H129" i="2"/>
  <c r="I129" i="2"/>
  <c r="J129" i="2"/>
  <c r="K129" i="2"/>
  <c r="L129" i="2"/>
  <c r="M129" i="2"/>
  <c r="N129" i="2"/>
  <c r="E96" i="2"/>
  <c r="F96" i="2"/>
  <c r="G96" i="2"/>
  <c r="H96" i="2"/>
  <c r="I96" i="2"/>
  <c r="J96" i="2"/>
  <c r="K96" i="2"/>
  <c r="L96" i="2"/>
  <c r="M96" i="2"/>
  <c r="N96" i="2"/>
  <c r="O96" i="2"/>
  <c r="E84" i="2"/>
  <c r="F84" i="2"/>
  <c r="G84" i="2"/>
  <c r="H84" i="2"/>
  <c r="I84" i="2"/>
  <c r="J84" i="2"/>
  <c r="K84" i="2"/>
  <c r="L84" i="2"/>
  <c r="M84" i="2"/>
  <c r="N84" i="2"/>
  <c r="O84" i="2"/>
  <c r="D77" i="2"/>
  <c r="E77" i="2"/>
  <c r="F77" i="2"/>
  <c r="G77" i="2"/>
  <c r="H77" i="2"/>
  <c r="I77" i="2"/>
  <c r="J77" i="2"/>
  <c r="K77" i="2"/>
  <c r="L77" i="2"/>
  <c r="M77" i="2"/>
  <c r="N77" i="2"/>
  <c r="O77" i="2"/>
  <c r="O4" i="2"/>
  <c r="E4" i="2"/>
  <c r="F4" i="2"/>
  <c r="G4" i="2"/>
  <c r="H4" i="2"/>
  <c r="H380" i="2" s="1"/>
  <c r="I4" i="2"/>
  <c r="J4" i="2"/>
  <c r="K4" i="2"/>
  <c r="L4" i="2"/>
  <c r="M4" i="2"/>
  <c r="N4" i="2"/>
  <c r="D129" i="2"/>
  <c r="D96" i="2"/>
  <c r="D84" i="2"/>
  <c r="D4" i="2"/>
  <c r="N380" i="2" l="1"/>
  <c r="M380" i="2"/>
  <c r="L380" i="2"/>
  <c r="K380" i="2"/>
  <c r="J380" i="2"/>
  <c r="I380" i="2"/>
  <c r="G380" i="2"/>
  <c r="F380" i="2"/>
  <c r="E380" i="2"/>
  <c r="O380" i="2"/>
  <c r="D380" i="2"/>
  <c r="C9" i="2" l="1"/>
  <c r="C6" i="2" s="1"/>
  <c r="C13" i="2"/>
  <c r="C12" i="2" s="1"/>
  <c r="C16" i="2"/>
  <c r="C18" i="2"/>
  <c r="C20" i="2"/>
  <c r="C27" i="2"/>
  <c r="C29" i="2"/>
  <c r="C31" i="2"/>
  <c r="C37" i="2"/>
  <c r="C36" i="2" s="1"/>
  <c r="C40" i="2"/>
  <c r="C39" i="2" s="1"/>
  <c r="C26" i="2" l="1"/>
  <c r="C15" i="2"/>
  <c r="C324" i="2"/>
  <c r="C355" i="2"/>
  <c r="C263" i="2" l="1"/>
  <c r="C262" i="2" l="1"/>
  <c r="C322" i="2"/>
  <c r="C44" i="2" l="1"/>
  <c r="C378" i="2"/>
  <c r="C48" i="2"/>
  <c r="C50" i="2"/>
  <c r="C52" i="2"/>
  <c r="C121" i="2"/>
  <c r="C373" i="2"/>
  <c r="C368" i="2"/>
  <c r="C366" i="2"/>
  <c r="C362" i="2"/>
  <c r="C352" i="2"/>
  <c r="C354" i="2"/>
  <c r="C357" i="2"/>
  <c r="C321" i="2"/>
  <c r="C326" i="2"/>
  <c r="C329" i="2"/>
  <c r="C332" i="2"/>
  <c r="C336" i="2"/>
  <c r="C338" i="2"/>
  <c r="C341" i="2"/>
  <c r="C344" i="2"/>
  <c r="C315" i="2"/>
  <c r="C311" i="2"/>
  <c r="C307" i="2"/>
  <c r="C302" i="2"/>
  <c r="C298" i="2"/>
  <c r="C295" i="2"/>
  <c r="C292" i="2"/>
  <c r="C279" i="2"/>
  <c r="C283" i="2"/>
  <c r="C285" i="2"/>
  <c r="C287" i="2"/>
  <c r="C256" i="2"/>
  <c r="C253" i="2"/>
  <c r="C249" i="2"/>
  <c r="C246" i="2"/>
  <c r="C243" i="2"/>
  <c r="C240" i="2"/>
  <c r="C234" i="2"/>
  <c r="C231" i="2"/>
  <c r="C228" i="2"/>
  <c r="C226" i="2"/>
  <c r="C222" i="2"/>
  <c r="C219" i="2"/>
  <c r="C216" i="2"/>
  <c r="C213" i="2"/>
  <c r="C203" i="2"/>
  <c r="C200" i="2"/>
  <c r="C197" i="2"/>
  <c r="C194" i="2"/>
  <c r="C185" i="2"/>
  <c r="C182" i="2"/>
  <c r="C179" i="2"/>
  <c r="C176" i="2"/>
  <c r="C173" i="2"/>
  <c r="C169" i="2"/>
  <c r="C163" i="2"/>
  <c r="C159" i="2"/>
  <c r="C156" i="2"/>
  <c r="C135" i="2"/>
  <c r="C132" i="2"/>
  <c r="C127" i="2"/>
  <c r="C125" i="2"/>
  <c r="C118" i="2"/>
  <c r="C116" i="2"/>
  <c r="C112" i="2"/>
  <c r="C109" i="2"/>
  <c r="C107" i="2"/>
  <c r="C103" i="2"/>
  <c r="C99" i="2"/>
  <c r="C94" i="2"/>
  <c r="C91" i="2"/>
  <c r="C89" i="2"/>
  <c r="C87" i="2"/>
  <c r="C82" i="2"/>
  <c r="C80" i="2"/>
  <c r="C75" i="2"/>
  <c r="C72" i="2"/>
  <c r="C69" i="2"/>
  <c r="C66" i="2"/>
  <c r="C63" i="2"/>
  <c r="C61" i="2"/>
  <c r="C58" i="2"/>
  <c r="C55" i="2"/>
  <c r="C5" i="2"/>
  <c r="C54" i="2" l="1"/>
  <c r="C65" i="2"/>
  <c r="C71" i="2"/>
  <c r="C79" i="2"/>
  <c r="C98" i="2"/>
  <c r="C106" i="2"/>
  <c r="C111" i="2"/>
  <c r="C126" i="2"/>
  <c r="C134" i="2"/>
  <c r="C158" i="2"/>
  <c r="C168" i="2"/>
  <c r="C175" i="2"/>
  <c r="C181" i="2"/>
  <c r="C193" i="2"/>
  <c r="C199" i="2"/>
  <c r="C212" i="2"/>
  <c r="C218" i="2"/>
  <c r="C225" i="2"/>
  <c r="C230" i="2"/>
  <c r="C239" i="2"/>
  <c r="C245" i="2"/>
  <c r="C252" i="2"/>
  <c r="C291" i="2"/>
  <c r="C297" i="2"/>
  <c r="C306" i="2"/>
  <c r="C314" i="2"/>
  <c r="C340" i="2"/>
  <c r="C328" i="2"/>
  <c r="C361" i="2"/>
  <c r="C43" i="2"/>
  <c r="C57" i="2"/>
  <c r="C68" i="2"/>
  <c r="C74" i="2"/>
  <c r="C93" i="2"/>
  <c r="C102" i="2"/>
  <c r="C124" i="2"/>
  <c r="C131" i="2"/>
  <c r="C155" i="2"/>
  <c r="C172" i="2"/>
  <c r="C178" i="2"/>
  <c r="C184" i="2"/>
  <c r="C196" i="2"/>
  <c r="C202" i="2"/>
  <c r="C215" i="2"/>
  <c r="C221" i="2"/>
  <c r="C227" i="2"/>
  <c r="C233" i="2"/>
  <c r="C242" i="2"/>
  <c r="C248" i="2"/>
  <c r="C255" i="2"/>
  <c r="C278" i="2"/>
  <c r="C294" i="2"/>
  <c r="C301" i="2"/>
  <c r="C310" i="2"/>
  <c r="C343" i="2"/>
  <c r="C331" i="2"/>
  <c r="C325" i="2"/>
  <c r="C356" i="2"/>
  <c r="C372" i="2"/>
  <c r="C120" i="2"/>
  <c r="C377" i="2"/>
  <c r="C60" i="2"/>
  <c r="C335" i="2"/>
  <c r="C351" i="2"/>
  <c r="C365" i="2"/>
  <c r="C115" i="2"/>
  <c r="C47" i="2"/>
  <c r="C282" i="2"/>
  <c r="C86" i="2"/>
  <c r="C192" i="2"/>
  <c r="C154" i="2" l="1"/>
  <c r="C105" i="2"/>
  <c r="C171" i="2"/>
  <c r="C290" i="2"/>
  <c r="C130" i="2"/>
  <c r="C313" i="2"/>
  <c r="C281" i="2"/>
  <c r="C364" i="2"/>
  <c r="C85" i="2"/>
  <c r="C11" i="2"/>
  <c r="C376" i="2"/>
  <c r="C371" i="2"/>
  <c r="C309" i="2"/>
  <c r="C300" i="2"/>
  <c r="C277" i="2"/>
  <c r="C123" i="2"/>
  <c r="C101" i="2"/>
  <c r="C289" i="2"/>
  <c r="C114" i="2"/>
  <c r="C42" i="2"/>
  <c r="C360" i="2"/>
  <c r="C305" i="2"/>
  <c r="C251" i="2"/>
  <c r="C224" i="2"/>
  <c r="C97" i="2"/>
  <c r="C78" i="2"/>
  <c r="C334" i="2"/>
  <c r="C46" i="2"/>
  <c r="C25" i="2"/>
  <c r="C129" i="2" l="1"/>
  <c r="C96" i="2"/>
  <c r="C359" i="2"/>
  <c r="C4" i="2"/>
  <c r="C77" i="2"/>
  <c r="C208" i="2"/>
  <c r="C370" i="2"/>
  <c r="C375" i="2"/>
  <c r="C84" i="2"/>
  <c r="C304" i="2"/>
  <c r="C380" i="2" l="1"/>
  <c r="C191" i="2"/>
</calcChain>
</file>

<file path=xl/sharedStrings.xml><?xml version="1.0" encoding="utf-8"?>
<sst xmlns="http://schemas.openxmlformats.org/spreadsheetml/2006/main" count="771" uniqueCount="195">
  <si>
    <t>Единица измерения: руб.</t>
  </si>
  <si>
    <t>Наименование показателя</t>
  </si>
  <si>
    <t>0100</t>
  </si>
  <si>
    <t>0103</t>
  </si>
  <si>
    <t>0104</t>
  </si>
  <si>
    <t>0113</t>
  </si>
  <si>
    <t>0200</t>
  </si>
  <si>
    <t>0203</t>
  </si>
  <si>
    <t>0300</t>
  </si>
  <si>
    <t>0309</t>
  </si>
  <si>
    <t>0400</t>
  </si>
  <si>
    <t>0401</t>
  </si>
  <si>
    <t>0405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</si>
  <si>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</si>
  <si>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</si>
  <si>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</si>
  <si>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</si>
  <si>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</si>
  <si>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</si>
  <si>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</si>
  <si>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</si>
  <si>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</si>
  <si>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</si>
  <si>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0703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</si>
  <si>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</si>
  <si>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</si>
  <si>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</si>
  <si>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</si>
  <si>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</si>
  <si>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</si>
  <si>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</si>
  <si>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</si>
  <si>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</si>
  <si>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</si>
  <si>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</si>
  <si>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1101</t>
  </si>
  <si>
    <t>1102</t>
  </si>
  <si>
    <t>1200</t>
  </si>
  <si>
    <t>1202</t>
  </si>
  <si>
    <t>0106</t>
  </si>
  <si>
    <t>0111</t>
  </si>
  <si>
    <t>1300</t>
  </si>
  <si>
    <t>1301</t>
  </si>
  <si>
    <t>ВСЕГО РАСХОДОВ:</t>
  </si>
  <si>
    <t>ОБЩЕГОСУДАРСТВЕННЫЕ ВОПРОСЫ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</si>
  <si>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</si>
  <si>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</si>
  <si>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</si>
  <si>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Резервные средства</t>
  </si>
  <si>
    <t>Субсидии бюджетным учреждениям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</si>
  <si>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</si>
  <si>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</si>
  <si>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Бюджетные инвестиции</t>
  </si>
  <si>
    <t>Социальные выплаты гражданам, кроме публичных нормативных социальных выплат</t>
  </si>
  <si>
    <t>Субсидии автономным учреждениям</t>
  </si>
  <si>
    <t>Публичные нормативные социальные выплаты гражданам</t>
  </si>
  <si>
    <t>Обслуживание муниципального долга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</si>
  <si>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</si>
  <si>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</si>
  <si>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</si>
  <si>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Предоставление субсидий бюджетным, автономным учреждениям и иным некоммерческим организациям</t>
  </si>
  <si>
    <t>Капитальные вложения в объекты государственной (муниципальной) собственности</t>
  </si>
  <si>
    <t>Социальное обеспечение и иные выплаты населению</t>
  </si>
  <si>
    <t>Обслуживание государственного (муниципального) долга</t>
  </si>
  <si>
    <t>Руководство и управление в сфере установленных функций органов местного самоуправления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</si>
  <si>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</si>
  <si>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Достижение показателей деятельности органов исполнительной власти субъектов Российской Федерации</t>
  </si>
  <si>
    <t>Обеспечение деятельности руководителя контрольно-счетного органа муниципального образования и его заместителей</t>
  </si>
  <si>
    <t>Резервные фонд местной администрации</t>
  </si>
  <si>
    <t>Членские взносы некоммерческим организациям</t>
  </si>
  <si>
    <t>Исполнение исковых требований на основании вступивших в законную силу судебных актов, обязательств бюджета муниципального образования</t>
  </si>
  <si>
    <t>Профилактика безнадзорности и правонарушений несовершеннолетних,организация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</si>
  <si>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Многофункциональные центры предоставления государственных и муниципальных услуг</t>
  </si>
  <si>
    <t>Мероприятия, направленные на профилактику и устранение последствий распространения коронавирусной инфекции</t>
  </si>
  <si>
    <t>Проведение Всероссийской переписи населения 2020 года</t>
  </si>
  <si>
    <t>Оценка имущества, признание прав и регулирование отношений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</si>
  <si>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</si>
  <si>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>Единые дежурно-диспетчерские службы</t>
  </si>
  <si>
    <t>Оповещение населения об опасностях, возникающих при ведении военных действий и возникновении чрезвычайных ситуаций</t>
  </si>
  <si>
    <t>Организация временного трудоустройства несовершеннолетних граждан в возрасте от 14 до 18 лет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</si>
  <si>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</si>
  <si>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Обеспечение сохранности автомобильных дорог местного значения и условий безопасности движения по ним</t>
  </si>
  <si>
    <t>Осуществление отдельных полномочий в области охраны труда и уведомительной рекомендации территориальных соглашений и коллективных договоров</t>
  </si>
  <si>
    <t>Мероприятия по землеустройству и землепользованию</t>
  </si>
  <si>
    <t>Мероприятия в сфере архитектуры и градостроительства</t>
  </si>
  <si>
    <t>Государственная поддержка малого и среднего предпринимательства в субъектах Российской Федерации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</si>
  <si>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</si>
  <si>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в сфере жилищного хозяйства</t>
  </si>
  <si>
    <t>Мероприятия (включая стимулирующие (поощрительные) выплаты), источником финансового обеспечения которых являются межбюджетные трансферты стимулирующего (поощрительного) характера из областного бюджета</t>
  </si>
  <si>
    <t>Мероприятия по переселению граждан из аварийного жилищного фонда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</si>
  <si>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</t>
  </si>
  <si>
    <t>Обеспечение устойчивого сокращения непригодного для проживания жилищного фонда (за счет средств областного бюджета)</t>
  </si>
  <si>
    <t>Мероприятия по обеспечению населения бытовыми услугами</t>
  </si>
  <si>
    <t>Повышение энергетической эффективности и обеспечения энергосбережения</t>
  </si>
  <si>
    <t>Софинансирование объектов капитальных вложений муниципальной собственности</t>
  </si>
  <si>
    <t>Подготовка объектов ЖКХ к зиме</t>
  </si>
  <si>
    <t>Реализация программ формирования современной городской среды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</si>
  <si>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</si>
  <si>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</si>
  <si>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</si>
  <si>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Мероприятия по благоустройству</t>
  </si>
  <si>
    <t>Строительство и реконструкция (модернизация) объектов питьевого водоснабжения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</si>
  <si>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</si>
  <si>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Дошкольные образовательные организации</t>
  </si>
  <si>
    <t>Мероприятия по комплексной безопасности муниципальных учреждений</t>
  </si>
  <si>
    <t>Замена оконных блоков муниципальных образовательных организаций Брянской области</t>
  </si>
  <si>
    <t>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</si>
  <si>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</si>
  <si>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</si>
  <si>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</si>
  <si>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</si>
  <si>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Мероприятия по социальной поддержке отдельных категорий граждан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</si>
  <si>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</si>
  <si>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</si>
  <si>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Капитальный ремонт кровель муниципальных образовательных организаций Брянской области.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</si>
  <si>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</si>
  <si>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</si>
  <si>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Организации дополнительного образования</t>
  </si>
  <si>
    <t>Обеспечение функционирования модели персонифицированного финансирования дополнительного образования детей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</si>
  <si>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</si>
  <si>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Государственная поддержка отрасли культуры</t>
  </si>
  <si>
    <t>Мероприятий по проведению оздоровительной кампании детей</t>
  </si>
  <si>
    <t>Учреждения, обеспечивающие деятельность органов местного самоуправления и муниципальных учреждений</t>
  </si>
  <si>
    <t>Библиотеки</t>
  </si>
  <si>
    <t>Дворцы и дома культуры, клубы, выставочные залы</t>
  </si>
  <si>
    <t>Выплата муниципальных пенсий (доплат к государственным пенсиям)</t>
  </si>
  <si>
    <t>Обеспечение сохранности жилых помещений, закрепленных за детьми - сиротами и детьми, оставшимися без попечения родителей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</si>
  <si>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</si>
  <si>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</si>
  <si>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</si>
  <si>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</si>
  <si>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 в семью</t>
  </si>
  <si>
    <t>Реализация мероприятий по обеспечению жильем молодых семей</t>
  </si>
  <si>
    <t>Совершенствование системы профилактики правонарушений и усиление борьбы с преступностью</t>
  </si>
  <si>
    <t>Противодействие злоупотреблению наркотиками и их незаконному обороту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</si>
  <si>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</si>
  <si>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</si>
  <si>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Спортивно-оздоровительные комплексы и центры</t>
  </si>
  <si>
    <t>Мероприятия по развитию физической культуры и спорта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</si>
  <si>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</si>
  <si>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</si>
  <si>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</si>
  <si>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</si>
  <si>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</si>
  <si>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</si>
  <si>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</si>
  <si>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Общеэкономические вопросы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</si>
  <si>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</si>
  <si>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</si>
  <si>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</si>
  <si>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</si>
  <si>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</si>
  <si>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</si>
  <si>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</si>
  <si>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</si>
  <si>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</si>
  <si>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</si>
  <si>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</si>
  <si>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</si>
  <si>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</si>
  <si>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</si>
  <si>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</si>
  <si>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</si>
  <si>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</si>
  <si>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</si>
  <si>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</si>
  <si>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</si>
  <si>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Периодическая печать и издательства</t>
  </si>
  <si>
    <t>Обслуживание государственного внутреннего и муниципального долга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</si>
  <si>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</si>
  <si>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</si>
  <si>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</si>
  <si>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</si>
  <si>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</si>
  <si>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</si>
  <si>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</si>
  <si>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</si>
  <si>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</si>
  <si>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</si>
  <si>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Рз. Пр.</t>
  </si>
  <si>
    <t xml:space="preserve">Сведения о внесенных в течение 2020 года изменениях, внесенных в Решение СНДГФ "О бюджете городского округа город Фокино Брянской области на  2020 год и плановый период 2021 и 2022 годов", в части расходов на 2020 год
</t>
  </si>
  <si>
    <t>Сумма на 2020 год (Решение СНДГФ от 12.12.2019 № 6-281, первоначальный)</t>
  </si>
  <si>
    <t>Сумма
на 2020 год 
(с учетом изменений)</t>
  </si>
  <si>
    <t>Решение СНДГФ 
№ 6-301 от 23.01.2020</t>
  </si>
  <si>
    <t>Решение СНДГФ
№ 6-316 от 28.02.2020</t>
  </si>
  <si>
    <t>Решение СНДГФ
№ 6-325 от 13.03.2020</t>
  </si>
  <si>
    <t>Решение СНДГФ
№ 6-329 от 30.04.2020</t>
  </si>
  <si>
    <t>Решение СНДГФ
№ 6-396 от 31.08.2020</t>
  </si>
  <si>
    <t>Решение СНДГФ
№ 6-406 от 22.09.2020</t>
  </si>
  <si>
    <t>Решение СНДГФ
№ 6-414 от 27.10.2020</t>
  </si>
  <si>
    <t>Решение СНДГФ
№ 6-421 от 13.11.2020</t>
  </si>
  <si>
    <t>Решение СНДГФ
№ 6-432 от 01.12.2020</t>
  </si>
  <si>
    <t>Решение СНДГФ
№ 6-435 от 14.12.2020</t>
  </si>
  <si>
    <t>Решение СНДГФ
№ 6-438 от 28.12.2020</t>
  </si>
  <si>
    <t>Решение СНДГФ
№ 6-345 от 26.06.2020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</si>
</sst>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46">
    <xf numFmtId="0" fontId="0" fillId="0" borderId="0" xfId="0"/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Protection="1">
      <protection locked="0"/>
    </xf>
    <xf numFmtId="4" fontId="6" fillId="0" borderId="0" xfId="0" applyNumberFormat="1" applyFont="1" applyFill="1" applyProtection="1">
      <protection locked="0"/>
    </xf>
    <xf numFmtId="0" fontId="5" fillId="0" borderId="1" xfId="2" applyNumberFormat="1" applyFont="1" applyFill="1" applyProtection="1"/>
    <xf numFmtId="0" fontId="5" fillId="0" borderId="1" xfId="37" applyNumberFormat="1" applyFont="1" applyFill="1" applyAlignment="1" applyProtection="1">
      <alignment wrapText="1"/>
    </xf>
    <xf numFmtId="0" fontId="5" fillId="0" borderId="1" xfId="37" applyFont="1" applyFill="1" applyAlignment="1">
      <alignment wrapText="1"/>
    </xf>
    <xf numFmtId="4" fontId="5" fillId="0" borderId="1" xfId="37" applyNumberFormat="1" applyFont="1" applyFill="1" applyAlignment="1">
      <alignment wrapText="1"/>
    </xf>
    <xf numFmtId="4" fontId="5" fillId="0" borderId="1" xfId="34" applyNumberFormat="1" applyFont="1" applyFill="1" applyBorder="1" applyAlignment="1"/>
    <xf numFmtId="49" fontId="6" fillId="5" borderId="5" xfId="0" applyNumberFormat="1" applyFont="1" applyFill="1" applyBorder="1" applyAlignment="1">
      <alignment horizontal="center" vertical="center" wrapText="1"/>
    </xf>
    <xf numFmtId="0" fontId="5" fillId="0" borderId="2" xfId="6" applyNumberFormat="1" applyFont="1" applyFill="1" applyAlignment="1" applyProtection="1">
      <alignment horizontal="center" vertical="center" wrapText="1"/>
    </xf>
    <xf numFmtId="0" fontId="5" fillId="0" borderId="2" xfId="8" applyNumberFormat="1" applyFont="1" applyFill="1" applyAlignment="1" applyProtection="1">
      <alignment horizontal="center" vertical="center" wrapText="1"/>
    </xf>
    <xf numFmtId="1" fontId="5" fillId="0" borderId="2" xfId="31" applyNumberFormat="1" applyFont="1" applyFill="1" applyAlignment="1" applyProtection="1">
      <alignment horizontal="center" vertical="center" shrinkToFit="1"/>
    </xf>
    <xf numFmtId="4" fontId="5" fillId="0" borderId="2" xfId="31" applyNumberFormat="1" applyFont="1" applyFill="1" applyAlignment="1" applyProtection="1">
      <alignment horizontal="center" vertical="center" shrinkToFit="1"/>
    </xf>
    <xf numFmtId="4" fontId="5" fillId="0" borderId="2" xfId="32" applyNumberFormat="1" applyFont="1" applyFill="1" applyAlignment="1" applyProtection="1">
      <alignment horizontal="center" vertical="center" shrinkToFit="1"/>
    </xf>
    <xf numFmtId="4" fontId="5" fillId="0" borderId="3" xfId="32" applyNumberFormat="1" applyFont="1" applyFill="1" applyBorder="1" applyAlignment="1" applyProtection="1">
      <alignment horizontal="center" vertical="center" shrinkToFit="1"/>
    </xf>
    <xf numFmtId="0" fontId="8" fillId="0" borderId="2" xfId="30" applyNumberFormat="1" applyFont="1" applyFill="1" applyAlignment="1" applyProtection="1">
      <alignment horizontal="left" vertical="center" wrapText="1"/>
    </xf>
    <xf numFmtId="0" fontId="5" fillId="0" borderId="2" xfId="30" applyNumberFormat="1" applyFont="1" applyFill="1" applyAlignment="1" applyProtection="1">
      <alignment horizontal="left" vertical="center" wrapText="1"/>
    </xf>
    <xf numFmtId="1" fontId="8" fillId="0" borderId="2" xfId="31" applyNumberFormat="1" applyFont="1" applyFill="1" applyAlignment="1" applyProtection="1">
      <alignment horizontal="center" vertical="center" shrinkToFit="1"/>
    </xf>
    <xf numFmtId="4" fontId="8" fillId="0" borderId="2" xfId="31" applyNumberFormat="1" applyFont="1" applyFill="1" applyAlignment="1" applyProtection="1">
      <alignment horizontal="center" vertical="center" shrinkToFit="1"/>
    </xf>
    <xf numFmtId="4" fontId="8" fillId="0" borderId="4" xfId="34" applyNumberFormat="1" applyFont="1" applyFill="1" applyBorder="1" applyAlignment="1">
      <alignment horizontal="center" vertical="center"/>
    </xf>
    <xf numFmtId="0" fontId="9" fillId="0" borderId="0" xfId="0" applyFont="1" applyFill="1" applyProtection="1">
      <protection locked="0"/>
    </xf>
    <xf numFmtId="4" fontId="8" fillId="0" borderId="1" xfId="34" applyNumberFormat="1" applyFont="1" applyFill="1" applyBorder="1" applyAlignment="1">
      <alignment horizontal="center" vertical="center"/>
    </xf>
    <xf numFmtId="4" fontId="8" fillId="0" borderId="8" xfId="31" applyNumberFormat="1" applyFont="1" applyFill="1" applyBorder="1" applyAlignment="1" applyProtection="1">
      <alignment horizontal="center" vertical="center" shrinkToFi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" fontId="5" fillId="0" borderId="1" xfId="32" applyNumberFormat="1" applyFont="1" applyFill="1" applyBorder="1" applyAlignment="1" applyProtection="1">
      <alignment horizontal="center" vertical="center" shrinkToFit="1"/>
    </xf>
    <xf numFmtId="4" fontId="5" fillId="0" borderId="9" xfId="32" applyNumberFormat="1" applyFont="1" applyFill="1" applyBorder="1" applyAlignment="1" applyProtection="1">
      <alignment horizontal="center" vertical="center" shrinkToFit="1"/>
    </xf>
    <xf numFmtId="4" fontId="6" fillId="5" borderId="5" xfId="0" applyNumberFormat="1" applyFont="1" applyFill="1" applyBorder="1" applyAlignment="1">
      <alignment horizontal="center" vertical="center" wrapText="1"/>
    </xf>
    <xf numFmtId="4" fontId="8" fillId="0" borderId="3" xfId="31" applyNumberFormat="1" applyFont="1" applyFill="1" applyBorder="1" applyAlignment="1" applyProtection="1">
      <alignment horizontal="center" vertical="center" shrinkToFit="1"/>
    </xf>
    <xf numFmtId="4" fontId="8" fillId="0" borderId="10" xfId="31" applyNumberFormat="1" applyFont="1" applyFill="1" applyBorder="1" applyAlignment="1" applyProtection="1">
      <alignment horizontal="center" vertical="center" shrinkToFit="1"/>
    </xf>
    <xf numFmtId="0" fontId="6" fillId="0" borderId="1" xfId="0" applyFont="1" applyFill="1" applyBorder="1" applyProtection="1">
      <protection locked="0"/>
    </xf>
    <xf numFmtId="4" fontId="9" fillId="0" borderId="1" xfId="0" applyNumberFormat="1" applyFont="1" applyFill="1" applyBorder="1" applyProtection="1">
      <protection locked="0"/>
    </xf>
    <xf numFmtId="49" fontId="6" fillId="5" borderId="11" xfId="0" applyNumberFormat="1" applyFont="1" applyFill="1" applyBorder="1" applyAlignment="1">
      <alignment horizontal="center" vertical="center" wrapText="1"/>
    </xf>
    <xf numFmtId="4" fontId="8" fillId="0" borderId="11" xfId="31" applyNumberFormat="1" applyFont="1" applyFill="1" applyBorder="1" applyAlignment="1" applyProtection="1">
      <alignment horizontal="center" vertical="center" shrinkToFit="1"/>
    </xf>
    <xf numFmtId="4" fontId="5" fillId="0" borderId="11" xfId="32" applyNumberFormat="1" applyFont="1" applyFill="1" applyBorder="1" applyAlignment="1" applyProtection="1">
      <alignment horizontal="center" vertical="center" shrinkToFit="1"/>
    </xf>
    <xf numFmtId="4" fontId="5" fillId="0" borderId="11" xfId="31" applyNumberFormat="1" applyFont="1" applyFill="1" applyBorder="1" applyAlignment="1" applyProtection="1">
      <alignment horizontal="center" vertical="center" shrinkToFit="1"/>
    </xf>
    <xf numFmtId="4" fontId="8" fillId="0" borderId="11" xfId="32" applyNumberFormat="1" applyFont="1" applyFill="1" applyBorder="1" applyAlignment="1" applyProtection="1">
      <alignment horizontal="center" vertical="center" shrinkToFit="1"/>
    </xf>
    <xf numFmtId="4" fontId="8" fillId="0" borderId="11" xfId="35" applyNumberFormat="1" applyFont="1" applyFill="1" applyBorder="1" applyAlignment="1" applyProtection="1">
      <alignment horizontal="center" vertical="center" shrinkToFit="1"/>
    </xf>
    <xf numFmtId="0" fontId="5" fillId="0" borderId="1" xfId="5" applyNumberFormat="1" applyFont="1" applyFill="1" applyBorder="1" applyAlignment="1" applyProtection="1"/>
    <xf numFmtId="0" fontId="7" fillId="0" borderId="1" xfId="1" applyNumberFormat="1" applyFont="1" applyFill="1" applyAlignment="1" applyProtection="1">
      <alignment vertical="center" wrapText="1"/>
    </xf>
    <xf numFmtId="0" fontId="8" fillId="0" borderId="2" xfId="34" applyNumberFormat="1" applyFont="1" applyFill="1" applyAlignment="1" applyProtection="1">
      <alignment horizontal="center" vertical="center"/>
    </xf>
    <xf numFmtId="0" fontId="8" fillId="0" borderId="2" xfId="34" applyFont="1" applyFill="1" applyAlignment="1">
      <alignment horizontal="center" vertical="center"/>
    </xf>
    <xf numFmtId="0" fontId="5" fillId="0" borderId="1" xfId="5" applyNumberFormat="1" applyFont="1" applyFill="1" applyBorder="1" applyAlignment="1" applyProtection="1">
      <alignment horizontal="right"/>
    </xf>
    <xf numFmtId="0" fontId="7" fillId="0" borderId="1" xfId="1" applyNumberFormat="1" applyFont="1" applyFill="1" applyAlignment="1" applyProtection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7"/>
  <sheetViews>
    <sheetView showGridLines="0" tabSelected="1" view="pageBreakPreview" zoomScale="80" zoomScaleNormal="70" zoomScaleSheetLayoutView="80" workbookViewId="0">
      <pane ySplit="3" topLeftCell="A4" activePane="bottomLeft" state="frozen"/>
      <selection pane="bottomLeft" sqref="A1:P1"/>
    </sheetView>
  </sheetViews>
  <sheetFormatPr defaultRowHeight="12.75" outlineLevelRow="5" x14ac:dyDescent="0.2"/>
  <cols>
    <col min="1" max="1" width="35.140625" style="2" customWidth="1"/>
    <col min="2" max="2" width="7.7109375" style="2" customWidth="1"/>
    <col min="3" max="16" width="15.7109375" style="2" customWidth="1"/>
    <col min="17" max="17" width="14.28515625" style="2" customWidth="1"/>
    <col min="18" max="16384" width="9.140625" style="2"/>
  </cols>
  <sheetData>
    <row r="1" spans="1:18" s="1" customFormat="1" ht="72.75" customHeight="1" x14ac:dyDescent="0.25">
      <c r="A1" s="45" t="s">
        <v>180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1"/>
    </row>
    <row r="2" spans="1:18" ht="12" customHeight="1" x14ac:dyDescent="0.2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0"/>
    </row>
    <row r="3" spans="1:18" ht="107.25" customHeight="1" x14ac:dyDescent="0.2">
      <c r="A3" s="10" t="s">
        <v>1</v>
      </c>
      <c r="B3" s="11" t="s">
        <v>179</v>
      </c>
      <c r="C3" s="9" t="s">
        <v>181</v>
      </c>
      <c r="D3" s="24" t="s">
        <v>183</v>
      </c>
      <c r="E3" s="25" t="s">
        <v>184</v>
      </c>
      <c r="F3" s="25" t="s">
        <v>185</v>
      </c>
      <c r="G3" s="25" t="s">
        <v>186</v>
      </c>
      <c r="H3" s="25" t="s">
        <v>194</v>
      </c>
      <c r="I3" s="25" t="s">
        <v>187</v>
      </c>
      <c r="J3" s="25" t="s">
        <v>188</v>
      </c>
      <c r="K3" s="25" t="s">
        <v>189</v>
      </c>
      <c r="L3" s="25" t="s">
        <v>190</v>
      </c>
      <c r="M3" s="25" t="s">
        <v>191</v>
      </c>
      <c r="N3" s="25" t="s">
        <v>192</v>
      </c>
      <c r="O3" s="26" t="s">
        <v>193</v>
      </c>
      <c r="P3" s="26" t="s">
        <v>182</v>
      </c>
      <c r="Q3" s="34"/>
      <c r="R3" s="32"/>
    </row>
    <row r="4" spans="1:18" s="21" customFormat="1" ht="25.5" outlineLevel="1" x14ac:dyDescent="0.2">
      <c r="A4" s="16" t="s">
        <v>44</v>
      </c>
      <c r="B4" s="18" t="s">
        <v>2</v>
      </c>
      <c r="C4" s="23">
        <f>C5+C11+C25+C42+C46</f>
        <v>24201239</v>
      </c>
      <c r="D4" s="23">
        <f>D5+D11+D25+D42+D46</f>
        <v>0</v>
      </c>
      <c r="E4" s="23">
        <f t="shared" ref="E4:N4" si="0">E5+E11+E25+E42+E46</f>
        <v>511347</v>
      </c>
      <c r="F4" s="23">
        <f t="shared" si="0"/>
        <v>0</v>
      </c>
      <c r="G4" s="23">
        <f t="shared" si="0"/>
        <v>202426</v>
      </c>
      <c r="H4" s="23">
        <f t="shared" si="0"/>
        <v>-18100</v>
      </c>
      <c r="I4" s="23">
        <f t="shared" si="0"/>
        <v>100000</v>
      </c>
      <c r="J4" s="23">
        <f t="shared" si="0"/>
        <v>-16000</v>
      </c>
      <c r="K4" s="23">
        <f t="shared" si="0"/>
        <v>0</v>
      </c>
      <c r="L4" s="23">
        <f t="shared" si="0"/>
        <v>29635.17</v>
      </c>
      <c r="M4" s="23">
        <f t="shared" si="0"/>
        <v>0</v>
      </c>
      <c r="N4" s="23">
        <f t="shared" si="0"/>
        <v>-648735.35</v>
      </c>
      <c r="O4" s="23">
        <f>O5+O11+O25+O42+O46</f>
        <v>40817</v>
      </c>
      <c r="P4" s="31">
        <f>C4+D4+E4+F4+G4+H4+I4+J4+K4+L4+M4+N4+O4</f>
        <v>24402628.82</v>
      </c>
      <c r="Q4" s="35"/>
      <c r="R4" s="33"/>
    </row>
    <row r="5" spans="1:18" ht="63.75" outlineLevel="2" x14ac:dyDescent="0.2">
      <c r="A5" s="17" t="s">
        <v>139</v>
      </c>
      <c r="B5" s="12" t="s">
        <v>3</v>
      </c>
      <c r="C5" s="13">
        <f>C6</f>
        <v>767489</v>
      </c>
      <c r="D5" s="29"/>
      <c r="E5" s="29">
        <v>14000</v>
      </c>
      <c r="F5" s="29"/>
      <c r="G5" s="29"/>
      <c r="H5" s="29"/>
      <c r="I5" s="29"/>
      <c r="J5" s="29"/>
      <c r="K5" s="29"/>
      <c r="L5" s="29"/>
      <c r="M5" s="29"/>
      <c r="N5" s="29">
        <v>-37106</v>
      </c>
      <c r="O5" s="29"/>
      <c r="P5" s="31">
        <f t="shared" ref="P5:P68" si="1">C5+D5+E5+F5+G5+H5+I5+J5+K5+L5+M5+N5+O5</f>
        <v>744383</v>
      </c>
      <c r="Q5" s="36"/>
      <c r="R5" s="33"/>
    </row>
    <row r="6" spans="1:18" ht="38.25" hidden="1" outlineLevel="3" x14ac:dyDescent="0.2">
      <c r="A6" s="17" t="s">
        <v>64</v>
      </c>
      <c r="B6" s="12" t="s">
        <v>3</v>
      </c>
      <c r="C6" s="13">
        <f>C7+C9</f>
        <v>767489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31">
        <f t="shared" si="1"/>
        <v>767489</v>
      </c>
      <c r="Q6" s="36"/>
      <c r="R6" s="33"/>
    </row>
    <row r="7" spans="1:18" ht="76.5" hidden="1" outlineLevel="4" x14ac:dyDescent="0.2">
      <c r="A7" s="17" t="s">
        <v>57</v>
      </c>
      <c r="B7" s="12" t="s">
        <v>3</v>
      </c>
      <c r="C7" s="13">
        <v>723147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31">
        <f t="shared" si="1"/>
        <v>723147</v>
      </c>
      <c r="Q7" s="36"/>
      <c r="R7" s="33"/>
    </row>
    <row r="8" spans="1:18" ht="38.25" hidden="1" outlineLevel="5" x14ac:dyDescent="0.2">
      <c r="A8" s="17" t="s">
        <v>45</v>
      </c>
      <c r="B8" s="12" t="s">
        <v>3</v>
      </c>
      <c r="C8" s="14">
        <v>723147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31">
        <f t="shared" si="1"/>
        <v>723147</v>
      </c>
      <c r="Q8" s="36"/>
      <c r="R8" s="33"/>
    </row>
    <row r="9" spans="1:18" ht="38.25" hidden="1" outlineLevel="4" x14ac:dyDescent="0.2">
      <c r="A9" s="17" t="s">
        <v>58</v>
      </c>
      <c r="B9" s="12" t="s">
        <v>3</v>
      </c>
      <c r="C9" s="13">
        <f>C10</f>
        <v>44342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31">
        <f t="shared" si="1"/>
        <v>44342</v>
      </c>
      <c r="Q9" s="36"/>
      <c r="R9" s="33"/>
    </row>
    <row r="10" spans="1:18" ht="38.25" hidden="1" outlineLevel="5" x14ac:dyDescent="0.2">
      <c r="A10" s="17" t="s">
        <v>46</v>
      </c>
      <c r="B10" s="12" t="s">
        <v>3</v>
      </c>
      <c r="C10" s="14">
        <v>44342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31">
        <f t="shared" si="1"/>
        <v>44342</v>
      </c>
      <c r="Q10" s="36"/>
      <c r="R10" s="33"/>
    </row>
    <row r="11" spans="1:18" ht="76.5" outlineLevel="2" collapsed="1" x14ac:dyDescent="0.2">
      <c r="A11" s="17" t="s">
        <v>140</v>
      </c>
      <c r="B11" s="12" t="s">
        <v>4</v>
      </c>
      <c r="C11" s="13">
        <f>C12+C15+C22</f>
        <v>13082199</v>
      </c>
      <c r="D11" s="13"/>
      <c r="E11" s="13">
        <v>352058</v>
      </c>
      <c r="F11" s="13"/>
      <c r="G11" s="13"/>
      <c r="H11" s="13">
        <v>-18100</v>
      </c>
      <c r="I11" s="13">
        <v>-65000</v>
      </c>
      <c r="J11" s="13">
        <v>-66000</v>
      </c>
      <c r="K11" s="13"/>
      <c r="L11" s="13">
        <v>0</v>
      </c>
      <c r="M11" s="13"/>
      <c r="N11" s="13">
        <v>54420.65</v>
      </c>
      <c r="O11" s="13">
        <v>174237</v>
      </c>
      <c r="P11" s="31">
        <f t="shared" si="1"/>
        <v>13513814.65</v>
      </c>
      <c r="Q11" s="37"/>
      <c r="R11" s="33"/>
    </row>
    <row r="12" spans="1:18" ht="51" hidden="1" outlineLevel="3" x14ac:dyDescent="0.2">
      <c r="A12" s="17" t="s">
        <v>65</v>
      </c>
      <c r="B12" s="12" t="s">
        <v>4</v>
      </c>
      <c r="C12" s="13">
        <f>C13</f>
        <v>1448459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31">
        <f t="shared" si="1"/>
        <v>1448459</v>
      </c>
      <c r="Q12" s="36"/>
      <c r="R12" s="33"/>
    </row>
    <row r="13" spans="1:18" ht="76.5" hidden="1" outlineLevel="4" x14ac:dyDescent="0.2">
      <c r="A13" s="17" t="s">
        <v>57</v>
      </c>
      <c r="B13" s="12" t="s">
        <v>4</v>
      </c>
      <c r="C13" s="13">
        <f>C14</f>
        <v>1448459</v>
      </c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31">
        <f t="shared" si="1"/>
        <v>1448459</v>
      </c>
      <c r="Q13" s="36"/>
      <c r="R13" s="33"/>
    </row>
    <row r="14" spans="1:18" ht="38.25" hidden="1" outlineLevel="5" x14ac:dyDescent="0.2">
      <c r="A14" s="17" t="s">
        <v>45</v>
      </c>
      <c r="B14" s="12" t="s">
        <v>4</v>
      </c>
      <c r="C14" s="13">
        <v>1448459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31">
        <f t="shared" si="1"/>
        <v>1448459</v>
      </c>
      <c r="Q14" s="36"/>
      <c r="R14" s="33"/>
    </row>
    <row r="15" spans="1:18" ht="38.25" hidden="1" outlineLevel="3" x14ac:dyDescent="0.2">
      <c r="A15" s="17" t="s">
        <v>64</v>
      </c>
      <c r="B15" s="12" t="s">
        <v>4</v>
      </c>
      <c r="C15" s="13">
        <f>C16+C18+C20</f>
        <v>11633740</v>
      </c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31">
        <f t="shared" si="1"/>
        <v>11633740</v>
      </c>
      <c r="Q15" s="36"/>
      <c r="R15" s="33"/>
    </row>
    <row r="16" spans="1:18" ht="76.5" hidden="1" outlineLevel="4" x14ac:dyDescent="0.2">
      <c r="A16" s="17" t="s">
        <v>57</v>
      </c>
      <c r="B16" s="12" t="s">
        <v>4</v>
      </c>
      <c r="C16" s="13">
        <f>C17</f>
        <v>9188772</v>
      </c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31">
        <f t="shared" si="1"/>
        <v>9188772</v>
      </c>
      <c r="Q16" s="36"/>
      <c r="R16" s="33"/>
    </row>
    <row r="17" spans="1:18" ht="38.25" hidden="1" outlineLevel="5" x14ac:dyDescent="0.2">
      <c r="A17" s="17" t="s">
        <v>45</v>
      </c>
      <c r="B17" s="12" t="s">
        <v>4</v>
      </c>
      <c r="C17" s="14">
        <v>9188772</v>
      </c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31">
        <f t="shared" si="1"/>
        <v>9188772</v>
      </c>
      <c r="Q17" s="36"/>
      <c r="R17" s="33"/>
    </row>
    <row r="18" spans="1:18" ht="38.25" hidden="1" outlineLevel="4" x14ac:dyDescent="0.2">
      <c r="A18" s="17" t="s">
        <v>58</v>
      </c>
      <c r="B18" s="12" t="s">
        <v>4</v>
      </c>
      <c r="C18" s="13">
        <f>C19</f>
        <v>2225712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31">
        <f t="shared" si="1"/>
        <v>2225712</v>
      </c>
      <c r="Q18" s="36"/>
      <c r="R18" s="33"/>
    </row>
    <row r="19" spans="1:18" ht="38.25" hidden="1" outlineLevel="5" x14ac:dyDescent="0.2">
      <c r="A19" s="17" t="s">
        <v>46</v>
      </c>
      <c r="B19" s="12" t="s">
        <v>4</v>
      </c>
      <c r="C19" s="14">
        <v>2225712</v>
      </c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31">
        <f t="shared" si="1"/>
        <v>2225712</v>
      </c>
      <c r="Q19" s="36"/>
      <c r="R19" s="33"/>
    </row>
    <row r="20" spans="1:18" hidden="1" outlineLevel="4" x14ac:dyDescent="0.2">
      <c r="A20" s="17" t="s">
        <v>59</v>
      </c>
      <c r="B20" s="12" t="s">
        <v>4</v>
      </c>
      <c r="C20" s="13">
        <f>C21</f>
        <v>219256</v>
      </c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31">
        <f t="shared" si="1"/>
        <v>219256</v>
      </c>
      <c r="Q20" s="36"/>
      <c r="R20" s="33"/>
    </row>
    <row r="21" spans="1:18" hidden="1" outlineLevel="5" x14ac:dyDescent="0.2">
      <c r="A21" s="17" t="s">
        <v>47</v>
      </c>
      <c r="B21" s="12" t="s">
        <v>4</v>
      </c>
      <c r="C21" s="14">
        <v>219256</v>
      </c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31">
        <f t="shared" si="1"/>
        <v>219256</v>
      </c>
      <c r="Q21" s="36"/>
      <c r="R21" s="33"/>
    </row>
    <row r="22" spans="1:18" ht="38.25" hidden="1" outlineLevel="3" x14ac:dyDescent="0.2">
      <c r="A22" s="17" t="s">
        <v>66</v>
      </c>
      <c r="B22" s="12" t="s">
        <v>4</v>
      </c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31">
        <f t="shared" si="1"/>
        <v>0</v>
      </c>
      <c r="Q22" s="36"/>
      <c r="R22" s="33"/>
    </row>
    <row r="23" spans="1:18" ht="76.5" hidden="1" outlineLevel="4" x14ac:dyDescent="0.2">
      <c r="A23" s="17" t="s">
        <v>57</v>
      </c>
      <c r="B23" s="12" t="s">
        <v>4</v>
      </c>
      <c r="C23" s="12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31">
        <f t="shared" si="1"/>
        <v>0</v>
      </c>
      <c r="Q23" s="36"/>
      <c r="R23" s="33"/>
    </row>
    <row r="24" spans="1:18" ht="38.25" hidden="1" outlineLevel="5" x14ac:dyDescent="0.2">
      <c r="A24" s="17" t="s">
        <v>45</v>
      </c>
      <c r="B24" s="12" t="s">
        <v>4</v>
      </c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31">
        <f t="shared" si="1"/>
        <v>0</v>
      </c>
      <c r="Q24" s="36"/>
      <c r="R24" s="33"/>
    </row>
    <row r="25" spans="1:18" ht="51" outlineLevel="2" collapsed="1" x14ac:dyDescent="0.2">
      <c r="A25" s="17" t="s">
        <v>141</v>
      </c>
      <c r="B25" s="12" t="s">
        <v>39</v>
      </c>
      <c r="C25" s="13">
        <f>C26+C33+C36+C39</f>
        <v>5060352</v>
      </c>
      <c r="D25" s="13"/>
      <c r="E25" s="13">
        <v>68000</v>
      </c>
      <c r="F25" s="13"/>
      <c r="G25" s="13"/>
      <c r="H25" s="13"/>
      <c r="I25" s="13"/>
      <c r="J25" s="13"/>
      <c r="K25" s="13"/>
      <c r="L25" s="13"/>
      <c r="M25" s="13"/>
      <c r="N25" s="13">
        <v>-14250</v>
      </c>
      <c r="O25" s="13">
        <v>69006</v>
      </c>
      <c r="P25" s="31">
        <f t="shared" si="1"/>
        <v>5183108</v>
      </c>
      <c r="Q25" s="37"/>
      <c r="R25" s="33"/>
    </row>
    <row r="26" spans="1:18" ht="38.25" hidden="1" outlineLevel="3" x14ac:dyDescent="0.2">
      <c r="A26" s="17" t="s">
        <v>64</v>
      </c>
      <c r="B26" s="12" t="s">
        <v>39</v>
      </c>
      <c r="C26" s="13">
        <f>C27+C29+C31</f>
        <v>4146841</v>
      </c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31">
        <f t="shared" si="1"/>
        <v>4146841</v>
      </c>
      <c r="Q26" s="36"/>
      <c r="R26" s="33"/>
    </row>
    <row r="27" spans="1:18" ht="76.5" hidden="1" outlineLevel="4" x14ac:dyDescent="0.2">
      <c r="A27" s="17" t="s">
        <v>57</v>
      </c>
      <c r="B27" s="12" t="s">
        <v>39</v>
      </c>
      <c r="C27" s="13">
        <f>C28</f>
        <v>3859631</v>
      </c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31">
        <f t="shared" si="1"/>
        <v>3859631</v>
      </c>
      <c r="Q27" s="36"/>
      <c r="R27" s="33"/>
    </row>
    <row r="28" spans="1:18" ht="38.25" hidden="1" outlineLevel="5" x14ac:dyDescent="0.2">
      <c r="A28" s="17" t="s">
        <v>45</v>
      </c>
      <c r="B28" s="12" t="s">
        <v>39</v>
      </c>
      <c r="C28" s="14">
        <v>3859631</v>
      </c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31">
        <f t="shared" si="1"/>
        <v>3859631</v>
      </c>
      <c r="Q28" s="36"/>
      <c r="R28" s="33"/>
    </row>
    <row r="29" spans="1:18" ht="38.25" hidden="1" outlineLevel="4" x14ac:dyDescent="0.2">
      <c r="A29" s="17" t="s">
        <v>58</v>
      </c>
      <c r="B29" s="12" t="s">
        <v>39</v>
      </c>
      <c r="C29" s="13">
        <f>C30</f>
        <v>285210</v>
      </c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31">
        <f t="shared" si="1"/>
        <v>285210</v>
      </c>
      <c r="Q29" s="36"/>
      <c r="R29" s="33"/>
    </row>
    <row r="30" spans="1:18" ht="38.25" hidden="1" outlineLevel="5" x14ac:dyDescent="0.2">
      <c r="A30" s="17" t="s">
        <v>46</v>
      </c>
      <c r="B30" s="12" t="s">
        <v>39</v>
      </c>
      <c r="C30" s="14">
        <v>285210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31">
        <f t="shared" si="1"/>
        <v>285210</v>
      </c>
      <c r="Q30" s="36"/>
      <c r="R30" s="33"/>
    </row>
    <row r="31" spans="1:18" hidden="1" outlineLevel="4" x14ac:dyDescent="0.2">
      <c r="A31" s="17" t="s">
        <v>59</v>
      </c>
      <c r="B31" s="12" t="s">
        <v>39</v>
      </c>
      <c r="C31" s="13">
        <f>C32</f>
        <v>2000</v>
      </c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31">
        <f t="shared" si="1"/>
        <v>2000</v>
      </c>
      <c r="Q31" s="36"/>
      <c r="R31" s="33"/>
    </row>
    <row r="32" spans="1:18" hidden="1" outlineLevel="5" x14ac:dyDescent="0.2">
      <c r="A32" s="17" t="s">
        <v>47</v>
      </c>
      <c r="B32" s="12" t="s">
        <v>39</v>
      </c>
      <c r="C32" s="14">
        <v>2000</v>
      </c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31">
        <f t="shared" si="1"/>
        <v>2000</v>
      </c>
      <c r="Q32" s="36"/>
      <c r="R32" s="33"/>
    </row>
    <row r="33" spans="1:18" ht="38.25" hidden="1" outlineLevel="3" x14ac:dyDescent="0.2">
      <c r="A33" s="17" t="s">
        <v>66</v>
      </c>
      <c r="B33" s="12" t="s">
        <v>39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31">
        <f t="shared" si="1"/>
        <v>0</v>
      </c>
      <c r="Q33" s="36"/>
      <c r="R33" s="33"/>
    </row>
    <row r="34" spans="1:18" ht="76.5" hidden="1" outlineLevel="4" x14ac:dyDescent="0.2">
      <c r="A34" s="17" t="s">
        <v>57</v>
      </c>
      <c r="B34" s="12" t="s">
        <v>39</v>
      </c>
      <c r="C34" s="13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31">
        <f t="shared" si="1"/>
        <v>0</v>
      </c>
      <c r="Q34" s="36"/>
      <c r="R34" s="33"/>
    </row>
    <row r="35" spans="1:18" ht="38.25" hidden="1" outlineLevel="5" x14ac:dyDescent="0.2">
      <c r="A35" s="17" t="s">
        <v>45</v>
      </c>
      <c r="B35" s="12" t="s">
        <v>39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31">
        <f t="shared" si="1"/>
        <v>0</v>
      </c>
      <c r="Q35" s="36"/>
      <c r="R35" s="33"/>
    </row>
    <row r="36" spans="1:18" ht="38.25" hidden="1" outlineLevel="3" x14ac:dyDescent="0.2">
      <c r="A36" s="17" t="s">
        <v>64</v>
      </c>
      <c r="B36" s="12" t="s">
        <v>39</v>
      </c>
      <c r="C36" s="13">
        <f>C37</f>
        <v>13822</v>
      </c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31">
        <f t="shared" si="1"/>
        <v>13822</v>
      </c>
      <c r="Q36" s="36"/>
      <c r="R36" s="33"/>
    </row>
    <row r="37" spans="1:18" ht="38.25" hidden="1" outlineLevel="4" x14ac:dyDescent="0.2">
      <c r="A37" s="17" t="s">
        <v>58</v>
      </c>
      <c r="B37" s="12" t="s">
        <v>39</v>
      </c>
      <c r="C37" s="13">
        <f>C38</f>
        <v>13822</v>
      </c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31">
        <f t="shared" si="1"/>
        <v>13822</v>
      </c>
      <c r="Q37" s="36"/>
      <c r="R37" s="33"/>
    </row>
    <row r="38" spans="1:18" ht="38.25" hidden="1" outlineLevel="5" x14ac:dyDescent="0.2">
      <c r="A38" s="17" t="s">
        <v>46</v>
      </c>
      <c r="B38" s="12" t="s">
        <v>39</v>
      </c>
      <c r="C38" s="14">
        <v>13822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31">
        <f t="shared" si="1"/>
        <v>13822</v>
      </c>
      <c r="Q38" s="36"/>
      <c r="R38" s="33"/>
    </row>
    <row r="39" spans="1:18" ht="39" hidden="1" customHeight="1" outlineLevel="3" x14ac:dyDescent="0.2">
      <c r="A39" s="17" t="s">
        <v>67</v>
      </c>
      <c r="B39" s="12" t="s">
        <v>39</v>
      </c>
      <c r="C39" s="13">
        <f>C40</f>
        <v>899689</v>
      </c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31">
        <f t="shared" si="1"/>
        <v>899689</v>
      </c>
      <c r="Q39" s="36"/>
      <c r="R39" s="33"/>
    </row>
    <row r="40" spans="1:18" ht="76.5" hidden="1" outlineLevel="4" x14ac:dyDescent="0.2">
      <c r="A40" s="17" t="s">
        <v>57</v>
      </c>
      <c r="B40" s="12" t="s">
        <v>39</v>
      </c>
      <c r="C40" s="13">
        <f>C41</f>
        <v>899689</v>
      </c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31">
        <f t="shared" si="1"/>
        <v>899689</v>
      </c>
      <c r="Q40" s="36"/>
      <c r="R40" s="33"/>
    </row>
    <row r="41" spans="1:18" ht="38.25" hidden="1" outlineLevel="5" x14ac:dyDescent="0.2">
      <c r="A41" s="17" t="s">
        <v>45</v>
      </c>
      <c r="B41" s="12" t="s">
        <v>39</v>
      </c>
      <c r="C41" s="15">
        <v>899689</v>
      </c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31">
        <f t="shared" si="1"/>
        <v>899689</v>
      </c>
      <c r="Q41" s="36"/>
      <c r="R41" s="33"/>
    </row>
    <row r="42" spans="1:18" outlineLevel="2" collapsed="1" x14ac:dyDescent="0.2">
      <c r="A42" s="17" t="s">
        <v>142</v>
      </c>
      <c r="B42" s="12" t="s">
        <v>40</v>
      </c>
      <c r="C42" s="13">
        <f>C43</f>
        <v>410000</v>
      </c>
      <c r="D42" s="13"/>
      <c r="E42" s="13"/>
      <c r="F42" s="13"/>
      <c r="G42" s="13">
        <v>-39500</v>
      </c>
      <c r="H42" s="13"/>
      <c r="I42" s="13"/>
      <c r="J42" s="13"/>
      <c r="K42" s="13"/>
      <c r="L42" s="13"/>
      <c r="M42" s="13"/>
      <c r="N42" s="13">
        <v>-370500</v>
      </c>
      <c r="O42" s="13"/>
      <c r="P42" s="31">
        <f t="shared" si="1"/>
        <v>0</v>
      </c>
      <c r="Q42" s="36"/>
      <c r="R42" s="33"/>
    </row>
    <row r="43" spans="1:18" hidden="1" outlineLevel="3" x14ac:dyDescent="0.2">
      <c r="A43" s="17" t="s">
        <v>68</v>
      </c>
      <c r="B43" s="12" t="s">
        <v>40</v>
      </c>
      <c r="C43" s="13">
        <f>C44</f>
        <v>410000</v>
      </c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31">
        <f t="shared" si="1"/>
        <v>410000</v>
      </c>
      <c r="Q43" s="36"/>
      <c r="R43" s="33"/>
    </row>
    <row r="44" spans="1:18" hidden="1" outlineLevel="4" x14ac:dyDescent="0.2">
      <c r="A44" s="17" t="s">
        <v>59</v>
      </c>
      <c r="B44" s="12" t="s">
        <v>40</v>
      </c>
      <c r="C44" s="13">
        <f>C45</f>
        <v>410000</v>
      </c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31">
        <f t="shared" si="1"/>
        <v>410000</v>
      </c>
      <c r="Q44" s="36"/>
      <c r="R44" s="33"/>
    </row>
    <row r="45" spans="1:18" hidden="1" outlineLevel="5" x14ac:dyDescent="0.2">
      <c r="A45" s="17" t="s">
        <v>48</v>
      </c>
      <c r="B45" s="12" t="s">
        <v>40</v>
      </c>
      <c r="C45" s="14">
        <v>410000</v>
      </c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31">
        <f t="shared" si="1"/>
        <v>410000</v>
      </c>
      <c r="Q45" s="36"/>
      <c r="R45" s="33"/>
    </row>
    <row r="46" spans="1:18" outlineLevel="2" collapsed="1" x14ac:dyDescent="0.2">
      <c r="A46" s="17" t="s">
        <v>143</v>
      </c>
      <c r="B46" s="12" t="s">
        <v>5</v>
      </c>
      <c r="C46" s="13">
        <f>C54+C57+C60+C65+C71+C47</f>
        <v>4881199</v>
      </c>
      <c r="D46" s="13"/>
      <c r="E46" s="13">
        <v>77289</v>
      </c>
      <c r="F46" s="13"/>
      <c r="G46" s="13">
        <v>241926</v>
      </c>
      <c r="H46" s="13"/>
      <c r="I46" s="13">
        <v>165000</v>
      </c>
      <c r="J46" s="13">
        <v>50000</v>
      </c>
      <c r="K46" s="13"/>
      <c r="L46" s="13">
        <f>31530.17-1895</f>
        <v>29635.17</v>
      </c>
      <c r="M46" s="13"/>
      <c r="N46" s="13">
        <v>-281300</v>
      </c>
      <c r="O46" s="13">
        <v>-202426</v>
      </c>
      <c r="P46" s="31">
        <f t="shared" si="1"/>
        <v>4961323.17</v>
      </c>
      <c r="Q46" s="37"/>
      <c r="R46" s="33"/>
    </row>
    <row r="47" spans="1:18" ht="38.25" hidden="1" outlineLevel="3" x14ac:dyDescent="0.2">
      <c r="A47" s="17" t="s">
        <v>64</v>
      </c>
      <c r="B47" s="12" t="s">
        <v>5</v>
      </c>
      <c r="C47" s="13">
        <f>C48+C50+C52</f>
        <v>2390017</v>
      </c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31">
        <f t="shared" si="1"/>
        <v>2390017</v>
      </c>
      <c r="Q47" s="36"/>
      <c r="R47" s="33"/>
    </row>
    <row r="48" spans="1:18" ht="76.5" hidden="1" outlineLevel="4" x14ac:dyDescent="0.2">
      <c r="A48" s="17" t="s">
        <v>57</v>
      </c>
      <c r="B48" s="12" t="s">
        <v>5</v>
      </c>
      <c r="C48" s="13">
        <f>C49</f>
        <v>2305169</v>
      </c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31">
        <f t="shared" si="1"/>
        <v>2305169</v>
      </c>
      <c r="Q48" s="36"/>
      <c r="R48" s="33"/>
    </row>
    <row r="49" spans="1:18" ht="38.25" hidden="1" outlineLevel="5" x14ac:dyDescent="0.2">
      <c r="A49" s="17" t="s">
        <v>45</v>
      </c>
      <c r="B49" s="12" t="s">
        <v>5</v>
      </c>
      <c r="C49" s="14">
        <v>2305169</v>
      </c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31">
        <f t="shared" si="1"/>
        <v>2305169</v>
      </c>
      <c r="Q49" s="36"/>
      <c r="R49" s="33"/>
    </row>
    <row r="50" spans="1:18" ht="38.25" hidden="1" outlineLevel="4" x14ac:dyDescent="0.2">
      <c r="A50" s="17" t="s">
        <v>58</v>
      </c>
      <c r="B50" s="12" t="s">
        <v>5</v>
      </c>
      <c r="C50" s="13">
        <f>C51</f>
        <v>81848</v>
      </c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31">
        <f t="shared" si="1"/>
        <v>81848</v>
      </c>
      <c r="Q50" s="36"/>
      <c r="R50" s="33"/>
    </row>
    <row r="51" spans="1:18" ht="38.25" hidden="1" outlineLevel="5" x14ac:dyDescent="0.2">
      <c r="A51" s="17" t="s">
        <v>46</v>
      </c>
      <c r="B51" s="12" t="s">
        <v>5</v>
      </c>
      <c r="C51" s="14">
        <v>81848</v>
      </c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31">
        <f t="shared" si="1"/>
        <v>81848</v>
      </c>
      <c r="Q51" s="36"/>
      <c r="R51" s="33"/>
    </row>
    <row r="52" spans="1:18" hidden="1" outlineLevel="4" x14ac:dyDescent="0.2">
      <c r="A52" s="17" t="s">
        <v>59</v>
      </c>
      <c r="B52" s="12" t="s">
        <v>5</v>
      </c>
      <c r="C52" s="13">
        <f>C53</f>
        <v>3000</v>
      </c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31">
        <f t="shared" si="1"/>
        <v>3000</v>
      </c>
      <c r="Q52" s="36"/>
      <c r="R52" s="33"/>
    </row>
    <row r="53" spans="1:18" hidden="1" outlineLevel="5" x14ac:dyDescent="0.2">
      <c r="A53" s="17" t="s">
        <v>47</v>
      </c>
      <c r="B53" s="12" t="s">
        <v>5</v>
      </c>
      <c r="C53" s="14">
        <v>3000</v>
      </c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31">
        <f t="shared" si="1"/>
        <v>3000</v>
      </c>
      <c r="Q53" s="36"/>
      <c r="R53" s="33"/>
    </row>
    <row r="54" spans="1:18" ht="25.5" hidden="1" outlineLevel="3" x14ac:dyDescent="0.2">
      <c r="A54" s="17" t="s">
        <v>69</v>
      </c>
      <c r="B54" s="12" t="s">
        <v>5</v>
      </c>
      <c r="C54" s="13">
        <f>C55</f>
        <v>0</v>
      </c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31">
        <f t="shared" si="1"/>
        <v>0</v>
      </c>
      <c r="Q54" s="36"/>
      <c r="R54" s="33"/>
    </row>
    <row r="55" spans="1:18" hidden="1" outlineLevel="4" x14ac:dyDescent="0.2">
      <c r="A55" s="17" t="s">
        <v>59</v>
      </c>
      <c r="B55" s="12" t="s">
        <v>5</v>
      </c>
      <c r="C55" s="13">
        <f>C56</f>
        <v>0</v>
      </c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31">
        <f t="shared" si="1"/>
        <v>0</v>
      </c>
      <c r="Q55" s="36"/>
      <c r="R55" s="33"/>
    </row>
    <row r="56" spans="1:18" hidden="1" outlineLevel="5" x14ac:dyDescent="0.2">
      <c r="A56" s="17" t="s">
        <v>47</v>
      </c>
      <c r="B56" s="12" t="s">
        <v>5</v>
      </c>
      <c r="C56" s="13">
        <v>0</v>
      </c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31">
        <f t="shared" si="1"/>
        <v>0</v>
      </c>
      <c r="Q56" s="36"/>
      <c r="R56" s="33"/>
    </row>
    <row r="57" spans="1:18" ht="51" hidden="1" outlineLevel="3" x14ac:dyDescent="0.2">
      <c r="A57" s="17" t="s">
        <v>70</v>
      </c>
      <c r="B57" s="12" t="s">
        <v>5</v>
      </c>
      <c r="C57" s="13">
        <f>C58</f>
        <v>0</v>
      </c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31">
        <f t="shared" si="1"/>
        <v>0</v>
      </c>
      <c r="Q57" s="36"/>
      <c r="R57" s="33"/>
    </row>
    <row r="58" spans="1:18" hidden="1" outlineLevel="4" x14ac:dyDescent="0.2">
      <c r="A58" s="17" t="s">
        <v>59</v>
      </c>
      <c r="B58" s="12" t="s">
        <v>5</v>
      </c>
      <c r="C58" s="13">
        <f>C59</f>
        <v>0</v>
      </c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31">
        <f t="shared" si="1"/>
        <v>0</v>
      </c>
      <c r="Q58" s="36"/>
      <c r="R58" s="33"/>
    </row>
    <row r="59" spans="1:18" hidden="1" outlineLevel="5" x14ac:dyDescent="0.2">
      <c r="A59" s="17" t="s">
        <v>47</v>
      </c>
      <c r="B59" s="12" t="s">
        <v>5</v>
      </c>
      <c r="C59" s="13">
        <v>0</v>
      </c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31">
        <f t="shared" si="1"/>
        <v>0</v>
      </c>
      <c r="Q59" s="36"/>
      <c r="R59" s="33"/>
    </row>
    <row r="60" spans="1:18" ht="114.75" hidden="1" outlineLevel="3" x14ac:dyDescent="0.2">
      <c r="A60" s="17" t="s">
        <v>71</v>
      </c>
      <c r="B60" s="12" t="s">
        <v>5</v>
      </c>
      <c r="C60" s="13">
        <f>C61+C63</f>
        <v>434052</v>
      </c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31">
        <f t="shared" si="1"/>
        <v>434052</v>
      </c>
      <c r="Q60" s="36"/>
      <c r="R60" s="33"/>
    </row>
    <row r="61" spans="1:18" ht="76.5" hidden="1" outlineLevel="4" x14ac:dyDescent="0.2">
      <c r="A61" s="17" t="s">
        <v>57</v>
      </c>
      <c r="B61" s="12" t="s">
        <v>5</v>
      </c>
      <c r="C61" s="13">
        <f>C62</f>
        <v>291463</v>
      </c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31">
        <f t="shared" si="1"/>
        <v>291463</v>
      </c>
      <c r="Q61" s="36"/>
      <c r="R61" s="33"/>
    </row>
    <row r="62" spans="1:18" ht="38.25" hidden="1" outlineLevel="5" x14ac:dyDescent="0.2">
      <c r="A62" s="17" t="s">
        <v>45</v>
      </c>
      <c r="B62" s="12" t="s">
        <v>5</v>
      </c>
      <c r="C62" s="14">
        <v>291463</v>
      </c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31">
        <f t="shared" si="1"/>
        <v>291463</v>
      </c>
      <c r="Q62" s="36"/>
      <c r="R62" s="33"/>
    </row>
    <row r="63" spans="1:18" ht="38.25" hidden="1" outlineLevel="4" x14ac:dyDescent="0.2">
      <c r="A63" s="17" t="s">
        <v>58</v>
      </c>
      <c r="B63" s="12" t="s">
        <v>5</v>
      </c>
      <c r="C63" s="13">
        <f>C64</f>
        <v>142589</v>
      </c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31">
        <f t="shared" si="1"/>
        <v>142589</v>
      </c>
      <c r="Q63" s="36"/>
      <c r="R63" s="33"/>
    </row>
    <row r="64" spans="1:18" ht="38.25" hidden="1" outlineLevel="5" x14ac:dyDescent="0.2">
      <c r="A64" s="17" t="s">
        <v>46</v>
      </c>
      <c r="B64" s="12" t="s">
        <v>5</v>
      </c>
      <c r="C64" s="14">
        <v>142589</v>
      </c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31">
        <f t="shared" si="1"/>
        <v>142589</v>
      </c>
      <c r="Q64" s="36"/>
      <c r="R64" s="33"/>
    </row>
    <row r="65" spans="1:18" ht="38.25" hidden="1" outlineLevel="3" x14ac:dyDescent="0.2">
      <c r="A65" s="17" t="s">
        <v>72</v>
      </c>
      <c r="B65" s="12" t="s">
        <v>5</v>
      </c>
      <c r="C65" s="13">
        <f>C66</f>
        <v>2057130</v>
      </c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31">
        <f t="shared" si="1"/>
        <v>2057130</v>
      </c>
      <c r="Q65" s="36"/>
      <c r="R65" s="33"/>
    </row>
    <row r="66" spans="1:18" ht="38.25" hidden="1" outlineLevel="4" x14ac:dyDescent="0.2">
      <c r="A66" s="17" t="s">
        <v>60</v>
      </c>
      <c r="B66" s="12" t="s">
        <v>5</v>
      </c>
      <c r="C66" s="13">
        <f>C67</f>
        <v>2057130</v>
      </c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31">
        <f t="shared" si="1"/>
        <v>2057130</v>
      </c>
      <c r="Q66" s="36"/>
      <c r="R66" s="33"/>
    </row>
    <row r="67" spans="1:18" hidden="1" outlineLevel="5" x14ac:dyDescent="0.2">
      <c r="A67" s="17" t="s">
        <v>49</v>
      </c>
      <c r="B67" s="12" t="s">
        <v>5</v>
      </c>
      <c r="C67" s="14">
        <v>2057130</v>
      </c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31">
        <f t="shared" si="1"/>
        <v>2057130</v>
      </c>
      <c r="Q67" s="36"/>
      <c r="R67" s="33"/>
    </row>
    <row r="68" spans="1:18" ht="51" hidden="1" outlineLevel="3" x14ac:dyDescent="0.2">
      <c r="A68" s="17" t="s">
        <v>73</v>
      </c>
      <c r="B68" s="12" t="s">
        <v>5</v>
      </c>
      <c r="C68" s="13">
        <f>C69</f>
        <v>0</v>
      </c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31">
        <f t="shared" si="1"/>
        <v>0</v>
      </c>
      <c r="Q68" s="36"/>
      <c r="R68" s="33"/>
    </row>
    <row r="69" spans="1:18" ht="38.25" hidden="1" outlineLevel="4" x14ac:dyDescent="0.2">
      <c r="A69" s="17" t="s">
        <v>60</v>
      </c>
      <c r="B69" s="12" t="s">
        <v>5</v>
      </c>
      <c r="C69" s="13">
        <f>C70</f>
        <v>0</v>
      </c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31">
        <f t="shared" ref="P69:P132" si="2">C69+D69+E69+F69+G69+H69+I69+J69+K69+L69+M69+N69+O69</f>
        <v>0</v>
      </c>
      <c r="Q69" s="36"/>
      <c r="R69" s="33"/>
    </row>
    <row r="70" spans="1:18" hidden="1" outlineLevel="5" x14ac:dyDescent="0.2">
      <c r="A70" s="17" t="s">
        <v>49</v>
      </c>
      <c r="B70" s="12" t="s">
        <v>5</v>
      </c>
      <c r="C70" s="13">
        <v>0</v>
      </c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31">
        <f t="shared" si="2"/>
        <v>0</v>
      </c>
      <c r="Q70" s="36"/>
      <c r="R70" s="33"/>
    </row>
    <row r="71" spans="1:18" ht="25.5" hidden="1" outlineLevel="3" x14ac:dyDescent="0.2">
      <c r="A71" s="17" t="s">
        <v>74</v>
      </c>
      <c r="B71" s="12" t="s">
        <v>5</v>
      </c>
      <c r="C71" s="13">
        <f>C72</f>
        <v>0</v>
      </c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31">
        <f t="shared" si="2"/>
        <v>0</v>
      </c>
      <c r="Q71" s="36"/>
      <c r="R71" s="33"/>
    </row>
    <row r="72" spans="1:18" ht="38.25" hidden="1" outlineLevel="4" x14ac:dyDescent="0.2">
      <c r="A72" s="17" t="s">
        <v>58</v>
      </c>
      <c r="B72" s="12" t="s">
        <v>5</v>
      </c>
      <c r="C72" s="13">
        <f>C73</f>
        <v>0</v>
      </c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31">
        <f t="shared" si="2"/>
        <v>0</v>
      </c>
      <c r="Q72" s="36"/>
      <c r="R72" s="33"/>
    </row>
    <row r="73" spans="1:18" ht="38.25" hidden="1" outlineLevel="5" x14ac:dyDescent="0.2">
      <c r="A73" s="17" t="s">
        <v>46</v>
      </c>
      <c r="B73" s="12" t="s">
        <v>5</v>
      </c>
      <c r="C73" s="13">
        <v>0</v>
      </c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31">
        <f t="shared" si="2"/>
        <v>0</v>
      </c>
      <c r="Q73" s="36"/>
      <c r="R73" s="33"/>
    </row>
    <row r="74" spans="1:18" ht="38.25" hidden="1" outlineLevel="3" x14ac:dyDescent="0.2">
      <c r="A74" s="17" t="s">
        <v>75</v>
      </c>
      <c r="B74" s="12" t="s">
        <v>5</v>
      </c>
      <c r="C74" s="13">
        <f>C75</f>
        <v>0</v>
      </c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31">
        <f t="shared" si="2"/>
        <v>0</v>
      </c>
      <c r="Q74" s="36"/>
      <c r="R74" s="33"/>
    </row>
    <row r="75" spans="1:18" ht="38.25" hidden="1" outlineLevel="4" x14ac:dyDescent="0.2">
      <c r="A75" s="17" t="s">
        <v>58</v>
      </c>
      <c r="B75" s="12" t="s">
        <v>5</v>
      </c>
      <c r="C75" s="13">
        <f>C76</f>
        <v>0</v>
      </c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31">
        <f t="shared" si="2"/>
        <v>0</v>
      </c>
      <c r="Q75" s="36"/>
      <c r="R75" s="33"/>
    </row>
    <row r="76" spans="1:18" ht="38.25" hidden="1" outlineLevel="5" x14ac:dyDescent="0.2">
      <c r="A76" s="17" t="s">
        <v>46</v>
      </c>
      <c r="B76" s="12" t="s">
        <v>5</v>
      </c>
      <c r="C76" s="13">
        <v>0</v>
      </c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31">
        <f t="shared" si="2"/>
        <v>0</v>
      </c>
      <c r="Q76" s="36"/>
      <c r="R76" s="33"/>
    </row>
    <row r="77" spans="1:18" s="21" customFormat="1" outlineLevel="1" collapsed="1" x14ac:dyDescent="0.2">
      <c r="A77" s="16" t="s">
        <v>169</v>
      </c>
      <c r="B77" s="18" t="s">
        <v>6</v>
      </c>
      <c r="C77" s="19">
        <f>C78</f>
        <v>404395</v>
      </c>
      <c r="D77" s="19">
        <f t="shared" ref="D77:O77" si="3">D78</f>
        <v>0</v>
      </c>
      <c r="E77" s="19">
        <f t="shared" si="3"/>
        <v>0</v>
      </c>
      <c r="F77" s="19">
        <f t="shared" si="3"/>
        <v>0</v>
      </c>
      <c r="G77" s="19">
        <f t="shared" si="3"/>
        <v>0</v>
      </c>
      <c r="H77" s="19">
        <f t="shared" si="3"/>
        <v>0</v>
      </c>
      <c r="I77" s="19">
        <f t="shared" si="3"/>
        <v>40029</v>
      </c>
      <c r="J77" s="19">
        <f t="shared" si="3"/>
        <v>0</v>
      </c>
      <c r="K77" s="19">
        <f t="shared" si="3"/>
        <v>0</v>
      </c>
      <c r="L77" s="19">
        <f t="shared" si="3"/>
        <v>0</v>
      </c>
      <c r="M77" s="19">
        <f t="shared" si="3"/>
        <v>0</v>
      </c>
      <c r="N77" s="19">
        <f t="shared" si="3"/>
        <v>0</v>
      </c>
      <c r="O77" s="19">
        <f t="shared" si="3"/>
        <v>0</v>
      </c>
      <c r="P77" s="31">
        <f t="shared" si="2"/>
        <v>444424</v>
      </c>
      <c r="Q77" s="38"/>
      <c r="R77" s="33"/>
    </row>
    <row r="78" spans="1:18" ht="25.5" outlineLevel="2" x14ac:dyDescent="0.2">
      <c r="A78" s="17" t="s">
        <v>144</v>
      </c>
      <c r="B78" s="12" t="s">
        <v>7</v>
      </c>
      <c r="C78" s="13">
        <f>C79</f>
        <v>404395</v>
      </c>
      <c r="D78" s="13"/>
      <c r="E78" s="13"/>
      <c r="F78" s="13"/>
      <c r="G78" s="13"/>
      <c r="H78" s="13"/>
      <c r="I78" s="13">
        <v>40029</v>
      </c>
      <c r="J78" s="13"/>
      <c r="K78" s="13"/>
      <c r="L78" s="13"/>
      <c r="M78" s="13"/>
      <c r="N78" s="13">
        <v>0</v>
      </c>
      <c r="O78" s="13">
        <v>0</v>
      </c>
      <c r="P78" s="31">
        <f t="shared" si="2"/>
        <v>444424</v>
      </c>
      <c r="Q78" s="36"/>
      <c r="R78" s="33"/>
    </row>
    <row r="79" spans="1:18" ht="38.25" hidden="1" outlineLevel="3" x14ac:dyDescent="0.2">
      <c r="A79" s="17" t="s">
        <v>76</v>
      </c>
      <c r="B79" s="12" t="s">
        <v>7</v>
      </c>
      <c r="C79" s="13">
        <f>C80</f>
        <v>404395</v>
      </c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31">
        <f t="shared" si="2"/>
        <v>404395</v>
      </c>
      <c r="Q79" s="36"/>
      <c r="R79" s="33"/>
    </row>
    <row r="80" spans="1:18" ht="76.5" hidden="1" outlineLevel="4" x14ac:dyDescent="0.2">
      <c r="A80" s="17" t="s">
        <v>57</v>
      </c>
      <c r="B80" s="12" t="s">
        <v>7</v>
      </c>
      <c r="C80" s="13">
        <f>C81</f>
        <v>404395</v>
      </c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31">
        <f t="shared" si="2"/>
        <v>404395</v>
      </c>
      <c r="Q80" s="36"/>
      <c r="R80" s="33"/>
    </row>
    <row r="81" spans="1:18" ht="38.25" hidden="1" outlineLevel="5" x14ac:dyDescent="0.2">
      <c r="A81" s="17" t="s">
        <v>45</v>
      </c>
      <c r="B81" s="12" t="s">
        <v>7</v>
      </c>
      <c r="C81" s="14">
        <v>404395</v>
      </c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31">
        <f t="shared" si="2"/>
        <v>404395</v>
      </c>
      <c r="Q81" s="36"/>
      <c r="R81" s="33"/>
    </row>
    <row r="82" spans="1:18" ht="38.25" hidden="1" outlineLevel="4" x14ac:dyDescent="0.2">
      <c r="A82" s="17" t="s">
        <v>58</v>
      </c>
      <c r="B82" s="12" t="s">
        <v>7</v>
      </c>
      <c r="C82" s="13">
        <f>C83</f>
        <v>0</v>
      </c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31">
        <f t="shared" si="2"/>
        <v>0</v>
      </c>
      <c r="Q82" s="36"/>
      <c r="R82" s="33"/>
    </row>
    <row r="83" spans="1:18" ht="38.25" hidden="1" outlineLevel="5" x14ac:dyDescent="0.2">
      <c r="A83" s="17" t="s">
        <v>46</v>
      </c>
      <c r="B83" s="12" t="s">
        <v>7</v>
      </c>
      <c r="C83" s="13">
        <v>0</v>
      </c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31">
        <f t="shared" si="2"/>
        <v>0</v>
      </c>
      <c r="Q83" s="36"/>
      <c r="R83" s="33"/>
    </row>
    <row r="84" spans="1:18" s="21" customFormat="1" ht="38.25" outlineLevel="1" collapsed="1" x14ac:dyDescent="0.2">
      <c r="A84" s="16" t="s">
        <v>170</v>
      </c>
      <c r="B84" s="18" t="s">
        <v>8</v>
      </c>
      <c r="C84" s="19">
        <f>C85</f>
        <v>1995048</v>
      </c>
      <c r="D84" s="19">
        <f>D85</f>
        <v>0</v>
      </c>
      <c r="E84" s="19">
        <f t="shared" ref="E84:O84" si="4">E85</f>
        <v>245178.16</v>
      </c>
      <c r="F84" s="19">
        <f t="shared" si="4"/>
        <v>0</v>
      </c>
      <c r="G84" s="19">
        <f t="shared" si="4"/>
        <v>0</v>
      </c>
      <c r="H84" s="19">
        <f t="shared" si="4"/>
        <v>0</v>
      </c>
      <c r="I84" s="19">
        <f t="shared" si="4"/>
        <v>71951.759999999995</v>
      </c>
      <c r="J84" s="19">
        <f t="shared" si="4"/>
        <v>0</v>
      </c>
      <c r="K84" s="19">
        <f t="shared" si="4"/>
        <v>0</v>
      </c>
      <c r="L84" s="19">
        <f t="shared" si="4"/>
        <v>0</v>
      </c>
      <c r="M84" s="19">
        <f t="shared" si="4"/>
        <v>0</v>
      </c>
      <c r="N84" s="19">
        <f t="shared" si="4"/>
        <v>149839.56</v>
      </c>
      <c r="O84" s="19">
        <f t="shared" si="4"/>
        <v>0</v>
      </c>
      <c r="P84" s="31">
        <f t="shared" si="2"/>
        <v>2462017.48</v>
      </c>
      <c r="Q84" s="38"/>
      <c r="R84" s="33"/>
    </row>
    <row r="85" spans="1:18" ht="51" outlineLevel="2" x14ac:dyDescent="0.2">
      <c r="A85" s="17" t="s">
        <v>145</v>
      </c>
      <c r="B85" s="12" t="s">
        <v>9</v>
      </c>
      <c r="C85" s="13">
        <f>C86</f>
        <v>1995048</v>
      </c>
      <c r="D85" s="13"/>
      <c r="E85" s="13">
        <v>245178.16</v>
      </c>
      <c r="F85" s="13"/>
      <c r="G85" s="13"/>
      <c r="H85" s="13"/>
      <c r="I85" s="13">
        <v>71951.759999999995</v>
      </c>
      <c r="J85" s="13"/>
      <c r="K85" s="13"/>
      <c r="L85" s="13"/>
      <c r="M85" s="13"/>
      <c r="N85" s="13">
        <v>149839.56</v>
      </c>
      <c r="O85" s="13"/>
      <c r="P85" s="31">
        <f t="shared" si="2"/>
        <v>2462017.48</v>
      </c>
      <c r="Q85" s="36"/>
      <c r="R85" s="33"/>
    </row>
    <row r="86" spans="1:18" ht="12.75" hidden="1" customHeight="1" outlineLevel="3" x14ac:dyDescent="0.2">
      <c r="A86" s="17" t="s">
        <v>77</v>
      </c>
      <c r="B86" s="12" t="s">
        <v>9</v>
      </c>
      <c r="C86" s="13">
        <f>C87+C89+C91</f>
        <v>1995048</v>
      </c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31">
        <f t="shared" si="2"/>
        <v>1995048</v>
      </c>
      <c r="Q86" s="36"/>
      <c r="R86" s="33"/>
    </row>
    <row r="87" spans="1:18" ht="76.5" hidden="1" customHeight="1" outlineLevel="4" x14ac:dyDescent="0.2">
      <c r="A87" s="17" t="s">
        <v>57</v>
      </c>
      <c r="B87" s="12" t="s">
        <v>9</v>
      </c>
      <c r="C87" s="13">
        <f>C88</f>
        <v>1824993</v>
      </c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31">
        <f t="shared" si="2"/>
        <v>1824993</v>
      </c>
      <c r="Q87" s="36"/>
      <c r="R87" s="33"/>
    </row>
    <row r="88" spans="1:18" ht="25.5" hidden="1" customHeight="1" outlineLevel="5" x14ac:dyDescent="0.2">
      <c r="A88" s="17" t="s">
        <v>50</v>
      </c>
      <c r="B88" s="12" t="s">
        <v>9</v>
      </c>
      <c r="C88" s="14">
        <v>1824993</v>
      </c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31">
        <f t="shared" si="2"/>
        <v>1824993</v>
      </c>
      <c r="Q88" s="36"/>
      <c r="R88" s="33"/>
    </row>
    <row r="89" spans="1:18" ht="38.25" hidden="1" customHeight="1" outlineLevel="4" x14ac:dyDescent="0.2">
      <c r="A89" s="17" t="s">
        <v>58</v>
      </c>
      <c r="B89" s="12" t="s">
        <v>9</v>
      </c>
      <c r="C89" s="13">
        <f>C90</f>
        <v>167541</v>
      </c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31">
        <f t="shared" si="2"/>
        <v>167541</v>
      </c>
      <c r="Q89" s="36"/>
      <c r="R89" s="33"/>
    </row>
    <row r="90" spans="1:18" ht="38.25" hidden="1" customHeight="1" outlineLevel="5" x14ac:dyDescent="0.2">
      <c r="A90" s="17" t="s">
        <v>46</v>
      </c>
      <c r="B90" s="12" t="s">
        <v>9</v>
      </c>
      <c r="C90" s="14">
        <v>167541</v>
      </c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31">
        <f t="shared" si="2"/>
        <v>167541</v>
      </c>
      <c r="Q90" s="36"/>
      <c r="R90" s="33"/>
    </row>
    <row r="91" spans="1:18" ht="12.75" hidden="1" customHeight="1" outlineLevel="4" x14ac:dyDescent="0.2">
      <c r="A91" s="17" t="s">
        <v>59</v>
      </c>
      <c r="B91" s="12" t="s">
        <v>9</v>
      </c>
      <c r="C91" s="13">
        <f>C92</f>
        <v>2514</v>
      </c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31">
        <f t="shared" si="2"/>
        <v>2514</v>
      </c>
      <c r="Q91" s="36"/>
      <c r="R91" s="33"/>
    </row>
    <row r="92" spans="1:18" ht="12.75" hidden="1" customHeight="1" outlineLevel="5" x14ac:dyDescent="0.2">
      <c r="A92" s="17" t="s">
        <v>47</v>
      </c>
      <c r="B92" s="12" t="s">
        <v>9</v>
      </c>
      <c r="C92" s="14">
        <v>2514</v>
      </c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31">
        <f t="shared" si="2"/>
        <v>2514</v>
      </c>
      <c r="Q92" s="36"/>
      <c r="R92" s="33"/>
    </row>
    <row r="93" spans="1:18" ht="38.25" hidden="1" customHeight="1" outlineLevel="3" x14ac:dyDescent="0.2">
      <c r="A93" s="17" t="s">
        <v>78</v>
      </c>
      <c r="B93" s="12" t="s">
        <v>9</v>
      </c>
      <c r="C93" s="13">
        <f>C94</f>
        <v>0</v>
      </c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31">
        <f t="shared" si="2"/>
        <v>0</v>
      </c>
      <c r="Q93" s="36"/>
      <c r="R93" s="33"/>
    </row>
    <row r="94" spans="1:18" ht="38.25" hidden="1" customHeight="1" outlineLevel="4" x14ac:dyDescent="0.2">
      <c r="A94" s="17" t="s">
        <v>58</v>
      </c>
      <c r="B94" s="12" t="s">
        <v>9</v>
      </c>
      <c r="C94" s="13">
        <f>C95</f>
        <v>0</v>
      </c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31">
        <f t="shared" si="2"/>
        <v>0</v>
      </c>
      <c r="Q94" s="36"/>
      <c r="R94" s="33"/>
    </row>
    <row r="95" spans="1:18" ht="38.25" hidden="1" customHeight="1" outlineLevel="5" x14ac:dyDescent="0.2">
      <c r="A95" s="17" t="s">
        <v>46</v>
      </c>
      <c r="B95" s="12" t="s">
        <v>9</v>
      </c>
      <c r="C95" s="13">
        <v>0</v>
      </c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31">
        <f t="shared" si="2"/>
        <v>0</v>
      </c>
      <c r="Q95" s="36"/>
      <c r="R95" s="33"/>
    </row>
    <row r="96" spans="1:18" s="21" customFormat="1" outlineLevel="1" collapsed="1" x14ac:dyDescent="0.2">
      <c r="A96" s="16" t="s">
        <v>171</v>
      </c>
      <c r="B96" s="18" t="s">
        <v>10</v>
      </c>
      <c r="C96" s="19">
        <f>C97+C101+C105+C114</f>
        <v>14911039.049999999</v>
      </c>
      <c r="D96" s="19">
        <f>D97+D101+D105+D114</f>
        <v>2970000</v>
      </c>
      <c r="E96" s="19">
        <f t="shared" ref="E96:O96" si="5">E97+E101+E105+E114</f>
        <v>449278</v>
      </c>
      <c r="F96" s="19">
        <f t="shared" si="5"/>
        <v>0</v>
      </c>
      <c r="G96" s="19">
        <f t="shared" si="5"/>
        <v>0</v>
      </c>
      <c r="H96" s="19">
        <f t="shared" si="5"/>
        <v>-186000</v>
      </c>
      <c r="I96" s="19">
        <f t="shared" si="5"/>
        <v>121068.49</v>
      </c>
      <c r="J96" s="19">
        <f t="shared" si="5"/>
        <v>16000</v>
      </c>
      <c r="K96" s="19">
        <f t="shared" si="5"/>
        <v>0</v>
      </c>
      <c r="L96" s="19">
        <f t="shared" si="5"/>
        <v>0</v>
      </c>
      <c r="M96" s="19">
        <f t="shared" si="5"/>
        <v>0</v>
      </c>
      <c r="N96" s="19">
        <f t="shared" si="5"/>
        <v>-149790</v>
      </c>
      <c r="O96" s="19">
        <f t="shared" si="5"/>
        <v>0</v>
      </c>
      <c r="P96" s="31">
        <f t="shared" si="2"/>
        <v>18131595.539999995</v>
      </c>
      <c r="Q96" s="38"/>
      <c r="R96" s="33"/>
    </row>
    <row r="97" spans="1:18" outlineLevel="2" x14ac:dyDescent="0.2">
      <c r="A97" s="17" t="s">
        <v>146</v>
      </c>
      <c r="B97" s="12" t="s">
        <v>11</v>
      </c>
      <c r="C97" s="13">
        <f>C98</f>
        <v>35545</v>
      </c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31">
        <f t="shared" si="2"/>
        <v>35545</v>
      </c>
      <c r="Q97" s="36"/>
      <c r="R97" s="33"/>
    </row>
    <row r="98" spans="1:18" ht="38.25" hidden="1" outlineLevel="3" x14ac:dyDescent="0.2">
      <c r="A98" s="17" t="s">
        <v>79</v>
      </c>
      <c r="B98" s="12" t="s">
        <v>11</v>
      </c>
      <c r="C98" s="13">
        <f>C99</f>
        <v>35545</v>
      </c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31">
        <f t="shared" si="2"/>
        <v>35545</v>
      </c>
      <c r="Q98" s="36"/>
      <c r="R98" s="33"/>
    </row>
    <row r="99" spans="1:18" ht="38.25" hidden="1" outlineLevel="4" x14ac:dyDescent="0.2">
      <c r="A99" s="17" t="s">
        <v>60</v>
      </c>
      <c r="B99" s="12" t="s">
        <v>11</v>
      </c>
      <c r="C99" s="13">
        <f>C100</f>
        <v>35545</v>
      </c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31">
        <f t="shared" si="2"/>
        <v>35545</v>
      </c>
      <c r="Q99" s="36"/>
      <c r="R99" s="33"/>
    </row>
    <row r="100" spans="1:18" hidden="1" outlineLevel="5" x14ac:dyDescent="0.2">
      <c r="A100" s="17" t="s">
        <v>49</v>
      </c>
      <c r="B100" s="12" t="s">
        <v>11</v>
      </c>
      <c r="C100" s="14">
        <v>35545</v>
      </c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31">
        <f t="shared" si="2"/>
        <v>35545</v>
      </c>
      <c r="Q100" s="36"/>
      <c r="R100" s="33"/>
    </row>
    <row r="101" spans="1:18" outlineLevel="2" collapsed="1" x14ac:dyDescent="0.2">
      <c r="A101" s="17" t="s">
        <v>147</v>
      </c>
      <c r="B101" s="12" t="s">
        <v>12</v>
      </c>
      <c r="C101" s="13">
        <f>C102</f>
        <v>52370.2</v>
      </c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31">
        <f t="shared" si="2"/>
        <v>52370.2</v>
      </c>
      <c r="Q101" s="36"/>
      <c r="R101" s="33"/>
    </row>
    <row r="102" spans="1:18" ht="140.25" hidden="1" outlineLevel="3" x14ac:dyDescent="0.2">
      <c r="A102" s="17" t="s">
        <v>80</v>
      </c>
      <c r="B102" s="12" t="s">
        <v>12</v>
      </c>
      <c r="C102" s="13">
        <f>C103</f>
        <v>52370.2</v>
      </c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31">
        <f t="shared" si="2"/>
        <v>52370.2</v>
      </c>
      <c r="Q102" s="36"/>
      <c r="R102" s="33"/>
    </row>
    <row r="103" spans="1:18" ht="38.25" hidden="1" outlineLevel="4" x14ac:dyDescent="0.2">
      <c r="A103" s="17" t="s">
        <v>58</v>
      </c>
      <c r="B103" s="12" t="s">
        <v>12</v>
      </c>
      <c r="C103" s="13">
        <f>C104</f>
        <v>52370.2</v>
      </c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31">
        <f t="shared" si="2"/>
        <v>52370.2</v>
      </c>
      <c r="Q103" s="36"/>
      <c r="R103" s="33"/>
    </row>
    <row r="104" spans="1:18" ht="38.25" hidden="1" outlineLevel="5" x14ac:dyDescent="0.2">
      <c r="A104" s="17" t="s">
        <v>46</v>
      </c>
      <c r="B104" s="12" t="s">
        <v>12</v>
      </c>
      <c r="C104" s="14">
        <v>52370.2</v>
      </c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31">
        <f t="shared" si="2"/>
        <v>52370.2</v>
      </c>
      <c r="Q104" s="36"/>
      <c r="R104" s="33"/>
    </row>
    <row r="105" spans="1:18" outlineLevel="2" collapsed="1" x14ac:dyDescent="0.2">
      <c r="A105" s="17" t="s">
        <v>148</v>
      </c>
      <c r="B105" s="12" t="s">
        <v>13</v>
      </c>
      <c r="C105" s="13">
        <f>C106+C111</f>
        <v>14406197.85</v>
      </c>
      <c r="D105" s="13">
        <v>-30000</v>
      </c>
      <c r="E105" s="13">
        <v>350000</v>
      </c>
      <c r="F105" s="13"/>
      <c r="G105" s="13">
        <v>0</v>
      </c>
      <c r="H105" s="13">
        <v>-186000</v>
      </c>
      <c r="I105" s="13">
        <v>121068.49</v>
      </c>
      <c r="J105" s="13"/>
      <c r="K105" s="13"/>
      <c r="L105" s="13"/>
      <c r="M105" s="13"/>
      <c r="N105" s="13">
        <v>-5790</v>
      </c>
      <c r="O105" s="13"/>
      <c r="P105" s="31">
        <f t="shared" si="2"/>
        <v>14655476.34</v>
      </c>
      <c r="Q105" s="36"/>
      <c r="R105" s="33"/>
    </row>
    <row r="106" spans="1:18" ht="51" hidden="1" outlineLevel="3" x14ac:dyDescent="0.2">
      <c r="A106" s="17" t="s">
        <v>81</v>
      </c>
      <c r="B106" s="12" t="s">
        <v>13</v>
      </c>
      <c r="C106" s="13">
        <f>C107</f>
        <v>3225000</v>
      </c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31">
        <f t="shared" si="2"/>
        <v>3225000</v>
      </c>
      <c r="Q106" s="36"/>
      <c r="R106" s="33"/>
    </row>
    <row r="107" spans="1:18" ht="38.25" hidden="1" outlineLevel="4" x14ac:dyDescent="0.2">
      <c r="A107" s="17" t="s">
        <v>58</v>
      </c>
      <c r="B107" s="12" t="s">
        <v>13</v>
      </c>
      <c r="C107" s="13">
        <f>C108</f>
        <v>3225000</v>
      </c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31">
        <f t="shared" si="2"/>
        <v>3225000</v>
      </c>
      <c r="Q107" s="36"/>
      <c r="R107" s="33"/>
    </row>
    <row r="108" spans="1:18" ht="38.25" hidden="1" outlineLevel="5" x14ac:dyDescent="0.2">
      <c r="A108" s="17" t="s">
        <v>46</v>
      </c>
      <c r="B108" s="12" t="s">
        <v>13</v>
      </c>
      <c r="C108" s="14">
        <v>3225000</v>
      </c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31">
        <f t="shared" si="2"/>
        <v>3225000</v>
      </c>
      <c r="Q108" s="36"/>
      <c r="R108" s="33"/>
    </row>
    <row r="109" spans="1:18" hidden="1" outlineLevel="4" x14ac:dyDescent="0.2">
      <c r="A109" s="17" t="s">
        <v>59</v>
      </c>
      <c r="B109" s="12" t="s">
        <v>13</v>
      </c>
      <c r="C109" s="13">
        <f>C110</f>
        <v>0</v>
      </c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31">
        <f t="shared" si="2"/>
        <v>0</v>
      </c>
      <c r="Q109" s="36"/>
      <c r="R109" s="33"/>
    </row>
    <row r="110" spans="1:18" hidden="1" outlineLevel="5" x14ac:dyDescent="0.2">
      <c r="A110" s="17" t="s">
        <v>47</v>
      </c>
      <c r="B110" s="12" t="s">
        <v>13</v>
      </c>
      <c r="C110" s="13">
        <v>0</v>
      </c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31">
        <f t="shared" si="2"/>
        <v>0</v>
      </c>
      <c r="Q110" s="36"/>
      <c r="R110" s="33"/>
    </row>
    <row r="111" spans="1:18" ht="51" hidden="1" outlineLevel="3" x14ac:dyDescent="0.2">
      <c r="A111" s="17" t="s">
        <v>81</v>
      </c>
      <c r="B111" s="12" t="s">
        <v>13</v>
      </c>
      <c r="C111" s="13">
        <f>C112</f>
        <v>11181197.85</v>
      </c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31">
        <f t="shared" si="2"/>
        <v>11181197.85</v>
      </c>
      <c r="Q111" s="36"/>
      <c r="R111" s="33"/>
    </row>
    <row r="112" spans="1:18" ht="38.25" hidden="1" outlineLevel="4" x14ac:dyDescent="0.2">
      <c r="A112" s="17" t="s">
        <v>58</v>
      </c>
      <c r="B112" s="12" t="s">
        <v>13</v>
      </c>
      <c r="C112" s="13">
        <f>C113</f>
        <v>11181197.85</v>
      </c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31">
        <f t="shared" si="2"/>
        <v>11181197.85</v>
      </c>
      <c r="Q112" s="36"/>
      <c r="R112" s="33"/>
    </row>
    <row r="113" spans="1:18" ht="38.25" hidden="1" outlineLevel="5" x14ac:dyDescent="0.2">
      <c r="A113" s="17" t="s">
        <v>46</v>
      </c>
      <c r="B113" s="12" t="s">
        <v>13</v>
      </c>
      <c r="C113" s="14">
        <v>11181197.85</v>
      </c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31">
        <f t="shared" si="2"/>
        <v>11181197.85</v>
      </c>
      <c r="Q113" s="36"/>
      <c r="R113" s="33"/>
    </row>
    <row r="114" spans="1:18" ht="25.5" outlineLevel="2" collapsed="1" x14ac:dyDescent="0.2">
      <c r="A114" s="17" t="s">
        <v>149</v>
      </c>
      <c r="B114" s="12" t="s">
        <v>14</v>
      </c>
      <c r="C114" s="13">
        <f>C115+C123+C126+C120</f>
        <v>416926</v>
      </c>
      <c r="D114" s="13">
        <v>3000000</v>
      </c>
      <c r="E114" s="13">
        <v>99278</v>
      </c>
      <c r="F114" s="13"/>
      <c r="G114" s="13"/>
      <c r="H114" s="13"/>
      <c r="I114" s="13"/>
      <c r="J114" s="13">
        <v>16000</v>
      </c>
      <c r="K114" s="13"/>
      <c r="L114" s="13"/>
      <c r="M114" s="13"/>
      <c r="N114" s="13">
        <v>-144000</v>
      </c>
      <c r="O114" s="13"/>
      <c r="P114" s="31">
        <f t="shared" si="2"/>
        <v>3388204</v>
      </c>
      <c r="Q114" s="37"/>
      <c r="R114" s="33"/>
    </row>
    <row r="115" spans="1:18" ht="51" hidden="1" outlineLevel="3" x14ac:dyDescent="0.2">
      <c r="A115" s="17" t="s">
        <v>82</v>
      </c>
      <c r="B115" s="12" t="s">
        <v>14</v>
      </c>
      <c r="C115" s="13">
        <f>C116+C118</f>
        <v>216926</v>
      </c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31">
        <f t="shared" si="2"/>
        <v>216926</v>
      </c>
      <c r="Q115" s="36"/>
      <c r="R115" s="33"/>
    </row>
    <row r="116" spans="1:18" ht="76.5" hidden="1" outlineLevel="4" x14ac:dyDescent="0.2">
      <c r="A116" s="17" t="s">
        <v>57</v>
      </c>
      <c r="B116" s="12" t="s">
        <v>14</v>
      </c>
      <c r="C116" s="13">
        <f>C117</f>
        <v>145703</v>
      </c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31">
        <f t="shared" si="2"/>
        <v>145703</v>
      </c>
      <c r="Q116" s="36"/>
      <c r="R116" s="33"/>
    </row>
    <row r="117" spans="1:18" ht="38.25" hidden="1" outlineLevel="5" x14ac:dyDescent="0.2">
      <c r="A117" s="17" t="s">
        <v>45</v>
      </c>
      <c r="B117" s="12" t="s">
        <v>14</v>
      </c>
      <c r="C117" s="14">
        <v>145703</v>
      </c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31">
        <f t="shared" si="2"/>
        <v>145703</v>
      </c>
      <c r="Q117" s="36"/>
      <c r="R117" s="33"/>
    </row>
    <row r="118" spans="1:18" ht="38.25" hidden="1" outlineLevel="4" x14ac:dyDescent="0.2">
      <c r="A118" s="17" t="s">
        <v>58</v>
      </c>
      <c r="B118" s="12" t="s">
        <v>14</v>
      </c>
      <c r="C118" s="13">
        <f>C119</f>
        <v>71223</v>
      </c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31">
        <f t="shared" si="2"/>
        <v>71223</v>
      </c>
      <c r="Q118" s="36"/>
      <c r="R118" s="33"/>
    </row>
    <row r="119" spans="1:18" ht="38.25" hidden="1" outlineLevel="5" x14ac:dyDescent="0.2">
      <c r="A119" s="17" t="s">
        <v>46</v>
      </c>
      <c r="B119" s="12" t="s">
        <v>14</v>
      </c>
      <c r="C119" s="14">
        <v>71223</v>
      </c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31">
        <f t="shared" si="2"/>
        <v>71223</v>
      </c>
      <c r="Q119" s="36"/>
      <c r="R119" s="33"/>
    </row>
    <row r="120" spans="1:18" ht="25.5" hidden="1" outlineLevel="3" x14ac:dyDescent="0.2">
      <c r="A120" s="17" t="s">
        <v>83</v>
      </c>
      <c r="B120" s="12" t="s">
        <v>14</v>
      </c>
      <c r="C120" s="13">
        <f>C121</f>
        <v>200000</v>
      </c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31">
        <f t="shared" si="2"/>
        <v>200000</v>
      </c>
      <c r="Q120" s="36"/>
      <c r="R120" s="33"/>
    </row>
    <row r="121" spans="1:18" ht="38.25" hidden="1" outlineLevel="4" x14ac:dyDescent="0.2">
      <c r="A121" s="17" t="s">
        <v>58</v>
      </c>
      <c r="B121" s="12" t="s">
        <v>14</v>
      </c>
      <c r="C121" s="13">
        <f>C122</f>
        <v>200000</v>
      </c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31">
        <f t="shared" si="2"/>
        <v>200000</v>
      </c>
      <c r="Q121" s="36"/>
      <c r="R121" s="33"/>
    </row>
    <row r="122" spans="1:18" ht="38.25" hidden="1" outlineLevel="5" x14ac:dyDescent="0.2">
      <c r="A122" s="17" t="s">
        <v>46</v>
      </c>
      <c r="B122" s="12" t="s">
        <v>14</v>
      </c>
      <c r="C122" s="14">
        <v>200000</v>
      </c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31">
        <f t="shared" si="2"/>
        <v>200000</v>
      </c>
      <c r="Q122" s="36"/>
      <c r="R122" s="33"/>
    </row>
    <row r="123" spans="1:18" ht="25.5" hidden="1" outlineLevel="3" x14ac:dyDescent="0.2">
      <c r="A123" s="17" t="s">
        <v>84</v>
      </c>
      <c r="B123" s="12" t="s">
        <v>14</v>
      </c>
      <c r="C123" s="13">
        <f>C124</f>
        <v>0</v>
      </c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31">
        <f t="shared" si="2"/>
        <v>0</v>
      </c>
      <c r="Q123" s="36"/>
      <c r="R123" s="33"/>
    </row>
    <row r="124" spans="1:18" ht="38.25" hidden="1" outlineLevel="4" x14ac:dyDescent="0.2">
      <c r="A124" s="17" t="s">
        <v>58</v>
      </c>
      <c r="B124" s="12" t="s">
        <v>14</v>
      </c>
      <c r="C124" s="13">
        <f>C125</f>
        <v>0</v>
      </c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31">
        <f t="shared" si="2"/>
        <v>0</v>
      </c>
      <c r="Q124" s="36"/>
      <c r="R124" s="33"/>
    </row>
    <row r="125" spans="1:18" ht="38.25" hidden="1" outlineLevel="5" x14ac:dyDescent="0.2">
      <c r="A125" s="17" t="s">
        <v>46</v>
      </c>
      <c r="B125" s="12" t="s">
        <v>14</v>
      </c>
      <c r="C125" s="13">
        <f>0</f>
        <v>0</v>
      </c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31">
        <f t="shared" si="2"/>
        <v>0</v>
      </c>
      <c r="Q125" s="36"/>
      <c r="R125" s="33"/>
    </row>
    <row r="126" spans="1:18" ht="38.25" hidden="1" outlineLevel="3" x14ac:dyDescent="0.2">
      <c r="A126" s="17" t="s">
        <v>85</v>
      </c>
      <c r="B126" s="12" t="s">
        <v>14</v>
      </c>
      <c r="C126" s="13">
        <f>C127</f>
        <v>0</v>
      </c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31">
        <f t="shared" si="2"/>
        <v>0</v>
      </c>
      <c r="Q126" s="36"/>
      <c r="R126" s="33"/>
    </row>
    <row r="127" spans="1:18" hidden="1" outlineLevel="4" x14ac:dyDescent="0.2">
      <c r="A127" s="17" t="s">
        <v>59</v>
      </c>
      <c r="B127" s="12" t="s">
        <v>14</v>
      </c>
      <c r="C127" s="13">
        <f>C128</f>
        <v>0</v>
      </c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31">
        <f t="shared" si="2"/>
        <v>0</v>
      </c>
      <c r="Q127" s="36"/>
      <c r="R127" s="33"/>
    </row>
    <row r="128" spans="1:18" ht="63.75" hidden="1" outlineLevel="5" x14ac:dyDescent="0.2">
      <c r="A128" s="17" t="s">
        <v>51</v>
      </c>
      <c r="B128" s="12" t="s">
        <v>14</v>
      </c>
      <c r="C128" s="13">
        <v>0</v>
      </c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31">
        <f t="shared" si="2"/>
        <v>0</v>
      </c>
      <c r="Q128" s="36"/>
      <c r="R128" s="33"/>
    </row>
    <row r="129" spans="1:18" s="21" customFormat="1" ht="25.5" outlineLevel="1" collapsed="1" x14ac:dyDescent="0.2">
      <c r="A129" s="16" t="s">
        <v>172</v>
      </c>
      <c r="B129" s="18" t="s">
        <v>15</v>
      </c>
      <c r="C129" s="19">
        <f>C130+C154+C171</f>
        <v>20702748.93</v>
      </c>
      <c r="D129" s="19">
        <f>D130+D154+D171</f>
        <v>0</v>
      </c>
      <c r="E129" s="19">
        <f t="shared" ref="E129:N129" si="6">E130+E154+E171</f>
        <v>1092000</v>
      </c>
      <c r="F129" s="19">
        <f t="shared" si="6"/>
        <v>297129.39</v>
      </c>
      <c r="G129" s="19">
        <f t="shared" si="6"/>
        <v>0</v>
      </c>
      <c r="H129" s="19">
        <f t="shared" si="6"/>
        <v>204100</v>
      </c>
      <c r="I129" s="19">
        <f t="shared" si="6"/>
        <v>1610489.7500000002</v>
      </c>
      <c r="J129" s="19">
        <f t="shared" si="6"/>
        <v>5000000</v>
      </c>
      <c r="K129" s="19">
        <f t="shared" si="6"/>
        <v>0</v>
      </c>
      <c r="L129" s="19">
        <f t="shared" si="6"/>
        <v>-2178200</v>
      </c>
      <c r="M129" s="19">
        <f t="shared" si="6"/>
        <v>510698.33999999997</v>
      </c>
      <c r="N129" s="19">
        <f t="shared" si="6"/>
        <v>253155.78999999998</v>
      </c>
      <c r="O129" s="19">
        <f>O130+O154+O171</f>
        <v>-20382.54</v>
      </c>
      <c r="P129" s="31">
        <f t="shared" si="2"/>
        <v>27471739.66</v>
      </c>
      <c r="Q129" s="38"/>
      <c r="R129" s="33"/>
    </row>
    <row r="130" spans="1:18" outlineLevel="2" x14ac:dyDescent="0.2">
      <c r="A130" s="17" t="s">
        <v>150</v>
      </c>
      <c r="B130" s="12" t="s">
        <v>16</v>
      </c>
      <c r="C130" s="13">
        <f>C131+C134</f>
        <v>1033025</v>
      </c>
      <c r="D130" s="13"/>
      <c r="E130" s="13">
        <v>200000</v>
      </c>
      <c r="F130" s="13"/>
      <c r="G130" s="13">
        <v>0</v>
      </c>
      <c r="H130" s="13">
        <v>0</v>
      </c>
      <c r="I130" s="13">
        <v>4833200</v>
      </c>
      <c r="J130" s="13"/>
      <c r="K130" s="13"/>
      <c r="L130" s="13">
        <v>-2580200</v>
      </c>
      <c r="M130" s="13">
        <v>-38439.660000000003</v>
      </c>
      <c r="N130" s="13">
        <v>9538.64</v>
      </c>
      <c r="O130" s="13">
        <v>0</v>
      </c>
      <c r="P130" s="31">
        <f t="shared" si="2"/>
        <v>3457123.98</v>
      </c>
      <c r="Q130" s="36"/>
      <c r="R130" s="33"/>
    </row>
    <row r="131" spans="1:18" ht="63.75" hidden="1" outlineLevel="3" x14ac:dyDescent="0.2">
      <c r="A131" s="17" t="s">
        <v>86</v>
      </c>
      <c r="B131" s="12" t="s">
        <v>16</v>
      </c>
      <c r="C131" s="13">
        <f>C132</f>
        <v>919800</v>
      </c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31">
        <f t="shared" si="2"/>
        <v>919800</v>
      </c>
      <c r="Q131" s="36"/>
      <c r="R131" s="33"/>
    </row>
    <row r="132" spans="1:18" ht="38.25" hidden="1" outlineLevel="4" x14ac:dyDescent="0.2">
      <c r="A132" s="17" t="s">
        <v>58</v>
      </c>
      <c r="B132" s="12" t="s">
        <v>16</v>
      </c>
      <c r="C132" s="13">
        <f>C133</f>
        <v>919800</v>
      </c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31">
        <f t="shared" si="2"/>
        <v>919800</v>
      </c>
      <c r="Q132" s="36"/>
      <c r="R132" s="33"/>
    </row>
    <row r="133" spans="1:18" ht="38.25" hidden="1" outlineLevel="5" x14ac:dyDescent="0.2">
      <c r="A133" s="17" t="s">
        <v>46</v>
      </c>
      <c r="B133" s="12" t="s">
        <v>16</v>
      </c>
      <c r="C133" s="14">
        <v>919800</v>
      </c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31">
        <f t="shared" ref="P133:P196" si="7">C133+D133+E133+F133+G133+H133+I133+J133+K133+L133+M133+N133+O133</f>
        <v>919800</v>
      </c>
      <c r="Q133" s="36"/>
      <c r="R133" s="33"/>
    </row>
    <row r="134" spans="1:18" ht="25.5" hidden="1" outlineLevel="3" x14ac:dyDescent="0.2">
      <c r="A134" s="17" t="s">
        <v>87</v>
      </c>
      <c r="B134" s="12" t="s">
        <v>16</v>
      </c>
      <c r="C134" s="13">
        <f>C135+C137</f>
        <v>113225</v>
      </c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31">
        <f t="shared" si="7"/>
        <v>113225</v>
      </c>
      <c r="Q134" s="37"/>
      <c r="R134" s="33"/>
    </row>
    <row r="135" spans="1:18" ht="38.25" hidden="1" outlineLevel="4" x14ac:dyDescent="0.2">
      <c r="A135" s="17" t="s">
        <v>58</v>
      </c>
      <c r="B135" s="12" t="s">
        <v>16</v>
      </c>
      <c r="C135" s="13">
        <f>C136</f>
        <v>113225</v>
      </c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31">
        <f t="shared" si="7"/>
        <v>113225</v>
      </c>
      <c r="Q135" s="36"/>
      <c r="R135" s="33"/>
    </row>
    <row r="136" spans="1:18" ht="38.25" hidden="1" outlineLevel="5" x14ac:dyDescent="0.2">
      <c r="A136" s="17" t="s">
        <v>46</v>
      </c>
      <c r="B136" s="12" t="s">
        <v>16</v>
      </c>
      <c r="C136" s="14">
        <v>113225</v>
      </c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31">
        <f t="shared" si="7"/>
        <v>113225</v>
      </c>
      <c r="Q136" s="36"/>
      <c r="R136" s="33"/>
    </row>
    <row r="137" spans="1:18" ht="38.25" hidden="1" outlineLevel="4" x14ac:dyDescent="0.2">
      <c r="A137" s="17" t="s">
        <v>61</v>
      </c>
      <c r="B137" s="12" t="s">
        <v>16</v>
      </c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31">
        <f t="shared" si="7"/>
        <v>0</v>
      </c>
      <c r="Q137" s="36"/>
      <c r="R137" s="33"/>
    </row>
    <row r="138" spans="1:18" hidden="1" outlineLevel="5" x14ac:dyDescent="0.2">
      <c r="A138" s="17" t="s">
        <v>52</v>
      </c>
      <c r="B138" s="12" t="s">
        <v>16</v>
      </c>
      <c r="C138" s="13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31">
        <f t="shared" si="7"/>
        <v>0</v>
      </c>
      <c r="Q138" s="36"/>
      <c r="R138" s="33"/>
    </row>
    <row r="139" spans="1:18" ht="76.5" hidden="1" outlineLevel="3" x14ac:dyDescent="0.2">
      <c r="A139" s="17" t="s">
        <v>88</v>
      </c>
      <c r="B139" s="12" t="s">
        <v>16</v>
      </c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31">
        <f t="shared" si="7"/>
        <v>0</v>
      </c>
      <c r="Q139" s="36"/>
      <c r="R139" s="33"/>
    </row>
    <row r="140" spans="1:18" ht="38.25" hidden="1" outlineLevel="4" x14ac:dyDescent="0.2">
      <c r="A140" s="17" t="s">
        <v>58</v>
      </c>
      <c r="B140" s="12" t="s">
        <v>16</v>
      </c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31">
        <f t="shared" si="7"/>
        <v>0</v>
      </c>
      <c r="Q140" s="36"/>
      <c r="R140" s="33"/>
    </row>
    <row r="141" spans="1:18" ht="38.25" hidden="1" outlineLevel="5" x14ac:dyDescent="0.2">
      <c r="A141" s="17" t="s">
        <v>46</v>
      </c>
      <c r="B141" s="12" t="s">
        <v>16</v>
      </c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31">
        <f t="shared" si="7"/>
        <v>0</v>
      </c>
      <c r="Q141" s="36"/>
      <c r="R141" s="33"/>
    </row>
    <row r="142" spans="1:18" ht="25.5" hidden="1" outlineLevel="3" x14ac:dyDescent="0.2">
      <c r="A142" s="17" t="s">
        <v>89</v>
      </c>
      <c r="B142" s="12" t="s">
        <v>16</v>
      </c>
      <c r="C142" s="14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31">
        <f t="shared" si="7"/>
        <v>0</v>
      </c>
      <c r="Q142" s="36"/>
      <c r="R142" s="33"/>
    </row>
    <row r="143" spans="1:18" ht="38.25" hidden="1" outlineLevel="4" x14ac:dyDescent="0.2">
      <c r="A143" s="17" t="s">
        <v>61</v>
      </c>
      <c r="B143" s="12" t="s">
        <v>16</v>
      </c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31">
        <f t="shared" si="7"/>
        <v>0</v>
      </c>
      <c r="Q143" s="36"/>
      <c r="R143" s="33"/>
    </row>
    <row r="144" spans="1:18" hidden="1" outlineLevel="5" x14ac:dyDescent="0.2">
      <c r="A144" s="17" t="s">
        <v>52</v>
      </c>
      <c r="B144" s="12" t="s">
        <v>16</v>
      </c>
      <c r="C144" s="13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31">
        <f t="shared" si="7"/>
        <v>0</v>
      </c>
      <c r="Q144" s="36"/>
      <c r="R144" s="33"/>
    </row>
    <row r="145" spans="1:18" ht="25.5" hidden="1" outlineLevel="3" x14ac:dyDescent="0.2">
      <c r="A145" s="17" t="s">
        <v>89</v>
      </c>
      <c r="B145" s="12" t="s">
        <v>16</v>
      </c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31">
        <f t="shared" si="7"/>
        <v>0</v>
      </c>
      <c r="Q145" s="36"/>
      <c r="R145" s="33"/>
    </row>
    <row r="146" spans="1:18" ht="38.25" hidden="1" outlineLevel="4" x14ac:dyDescent="0.2">
      <c r="A146" s="17" t="s">
        <v>61</v>
      </c>
      <c r="B146" s="12" t="s">
        <v>16</v>
      </c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31">
        <f t="shared" si="7"/>
        <v>0</v>
      </c>
      <c r="Q146" s="36"/>
      <c r="R146" s="33"/>
    </row>
    <row r="147" spans="1:18" hidden="1" outlineLevel="5" x14ac:dyDescent="0.2">
      <c r="A147" s="17" t="s">
        <v>52</v>
      </c>
      <c r="B147" s="12" t="s">
        <v>16</v>
      </c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31">
        <f t="shared" si="7"/>
        <v>0</v>
      </c>
      <c r="Q147" s="36"/>
      <c r="R147" s="33"/>
    </row>
    <row r="148" spans="1:18" ht="76.5" hidden="1" outlineLevel="3" x14ac:dyDescent="0.2">
      <c r="A148" s="17" t="s">
        <v>90</v>
      </c>
      <c r="B148" s="12" t="s">
        <v>16</v>
      </c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31">
        <f t="shared" si="7"/>
        <v>0</v>
      </c>
      <c r="Q148" s="36"/>
      <c r="R148" s="33"/>
    </row>
    <row r="149" spans="1:18" ht="38.25" hidden="1" outlineLevel="4" x14ac:dyDescent="0.2">
      <c r="A149" s="17" t="s">
        <v>61</v>
      </c>
      <c r="B149" s="12" t="s">
        <v>16</v>
      </c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31">
        <f t="shared" si="7"/>
        <v>0</v>
      </c>
      <c r="Q149" s="36"/>
      <c r="R149" s="33"/>
    </row>
    <row r="150" spans="1:18" hidden="1" outlineLevel="5" x14ac:dyDescent="0.2">
      <c r="A150" s="17" t="s">
        <v>52</v>
      </c>
      <c r="B150" s="12" t="s">
        <v>16</v>
      </c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31">
        <f t="shared" si="7"/>
        <v>0</v>
      </c>
      <c r="Q150" s="36"/>
      <c r="R150" s="33"/>
    </row>
    <row r="151" spans="1:18" ht="51" hidden="1" outlineLevel="3" x14ac:dyDescent="0.2">
      <c r="A151" s="17" t="s">
        <v>91</v>
      </c>
      <c r="B151" s="12" t="s">
        <v>16</v>
      </c>
      <c r="C151" s="14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31">
        <f t="shared" si="7"/>
        <v>0</v>
      </c>
      <c r="Q151" s="36"/>
      <c r="R151" s="33"/>
    </row>
    <row r="152" spans="1:18" ht="38.25" hidden="1" outlineLevel="4" x14ac:dyDescent="0.2">
      <c r="A152" s="17" t="s">
        <v>61</v>
      </c>
      <c r="B152" s="12" t="s">
        <v>16</v>
      </c>
      <c r="C152" s="14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31">
        <f t="shared" si="7"/>
        <v>0</v>
      </c>
      <c r="Q152" s="36"/>
      <c r="R152" s="33"/>
    </row>
    <row r="153" spans="1:18" hidden="1" outlineLevel="5" x14ac:dyDescent="0.2">
      <c r="A153" s="17" t="s">
        <v>52</v>
      </c>
      <c r="B153" s="12" t="s">
        <v>16</v>
      </c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31">
        <f t="shared" si="7"/>
        <v>0</v>
      </c>
      <c r="Q153" s="36"/>
      <c r="R153" s="33"/>
    </row>
    <row r="154" spans="1:18" outlineLevel="2" collapsed="1" x14ac:dyDescent="0.2">
      <c r="A154" s="17" t="s">
        <v>151</v>
      </c>
      <c r="B154" s="12" t="s">
        <v>17</v>
      </c>
      <c r="C154" s="13">
        <f>C155+C158+C165+C168</f>
        <v>4906055.46</v>
      </c>
      <c r="D154" s="14"/>
      <c r="E154" s="14">
        <v>485000</v>
      </c>
      <c r="F154" s="14"/>
      <c r="G154" s="14"/>
      <c r="H154" s="14">
        <v>-5900</v>
      </c>
      <c r="I154" s="14">
        <v>-3270111.05</v>
      </c>
      <c r="J154" s="14"/>
      <c r="K154" s="14"/>
      <c r="L154" s="14">
        <v>305000</v>
      </c>
      <c r="M154" s="14">
        <v>549138</v>
      </c>
      <c r="N154" s="14">
        <v>171467.15</v>
      </c>
      <c r="O154" s="14"/>
      <c r="P154" s="31">
        <f t="shared" si="7"/>
        <v>3140649.56</v>
      </c>
      <c r="Q154" s="36"/>
      <c r="R154" s="33"/>
    </row>
    <row r="155" spans="1:18" ht="25.5" hidden="1" outlineLevel="3" x14ac:dyDescent="0.2">
      <c r="A155" s="17" t="s">
        <v>92</v>
      </c>
      <c r="B155" s="12" t="s">
        <v>17</v>
      </c>
      <c r="C155" s="13">
        <f>C156</f>
        <v>1000000</v>
      </c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31">
        <f t="shared" si="7"/>
        <v>1000000</v>
      </c>
      <c r="Q155" s="36"/>
      <c r="R155" s="33"/>
    </row>
    <row r="156" spans="1:18" hidden="1" outlineLevel="4" x14ac:dyDescent="0.2">
      <c r="A156" s="17" t="s">
        <v>59</v>
      </c>
      <c r="B156" s="12" t="s">
        <v>17</v>
      </c>
      <c r="C156" s="13">
        <f>C157</f>
        <v>1000000</v>
      </c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31">
        <f t="shared" si="7"/>
        <v>1000000</v>
      </c>
      <c r="Q156" s="36"/>
      <c r="R156" s="33"/>
    </row>
    <row r="157" spans="1:18" ht="63.75" hidden="1" outlineLevel="5" x14ac:dyDescent="0.2">
      <c r="A157" s="17" t="s">
        <v>51</v>
      </c>
      <c r="B157" s="12" t="s">
        <v>17</v>
      </c>
      <c r="C157" s="14">
        <v>1000000</v>
      </c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31">
        <f t="shared" si="7"/>
        <v>1000000</v>
      </c>
      <c r="Q157" s="36"/>
      <c r="R157" s="33"/>
    </row>
    <row r="158" spans="1:18" ht="38.25" hidden="1" outlineLevel="3" x14ac:dyDescent="0.2">
      <c r="A158" s="17" t="s">
        <v>93</v>
      </c>
      <c r="B158" s="12" t="s">
        <v>17</v>
      </c>
      <c r="C158" s="13">
        <f>C159+C163+C161</f>
        <v>0</v>
      </c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31">
        <f t="shared" si="7"/>
        <v>0</v>
      </c>
      <c r="Q158" s="37"/>
      <c r="R158" s="33"/>
    </row>
    <row r="159" spans="1:18" ht="38.25" hidden="1" outlineLevel="4" x14ac:dyDescent="0.2">
      <c r="A159" s="17" t="s">
        <v>58</v>
      </c>
      <c r="B159" s="12" t="s">
        <v>17</v>
      </c>
      <c r="C159" s="13">
        <f>C160</f>
        <v>0</v>
      </c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31">
        <f t="shared" si="7"/>
        <v>0</v>
      </c>
      <c r="Q159" s="36"/>
      <c r="R159" s="33"/>
    </row>
    <row r="160" spans="1:18" ht="38.25" hidden="1" outlineLevel="5" x14ac:dyDescent="0.2">
      <c r="A160" s="17" t="s">
        <v>46</v>
      </c>
      <c r="B160" s="12" t="s">
        <v>17</v>
      </c>
      <c r="C160" s="13">
        <v>0</v>
      </c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31">
        <f t="shared" si="7"/>
        <v>0</v>
      </c>
      <c r="Q160" s="36"/>
      <c r="R160" s="33"/>
    </row>
    <row r="161" spans="1:18" ht="38.25" hidden="1" outlineLevel="4" x14ac:dyDescent="0.2">
      <c r="A161" s="17" t="s">
        <v>58</v>
      </c>
      <c r="B161" s="12" t="s">
        <v>17</v>
      </c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31">
        <f t="shared" si="7"/>
        <v>0</v>
      </c>
      <c r="Q161" s="36"/>
      <c r="R161" s="33"/>
    </row>
    <row r="162" spans="1:18" ht="38.25" hidden="1" outlineLevel="5" x14ac:dyDescent="0.2">
      <c r="A162" s="17" t="s">
        <v>46</v>
      </c>
      <c r="B162" s="12" t="s">
        <v>17</v>
      </c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31">
        <f t="shared" si="7"/>
        <v>0</v>
      </c>
      <c r="Q162" s="36"/>
      <c r="R162" s="33"/>
    </row>
    <row r="163" spans="1:18" ht="38.25" hidden="1" outlineLevel="4" x14ac:dyDescent="0.2">
      <c r="A163" s="17" t="s">
        <v>61</v>
      </c>
      <c r="B163" s="12" t="s">
        <v>17</v>
      </c>
      <c r="C163" s="13">
        <f>C164</f>
        <v>0</v>
      </c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31">
        <f t="shared" si="7"/>
        <v>0</v>
      </c>
      <c r="Q163" s="36"/>
      <c r="R163" s="33"/>
    </row>
    <row r="164" spans="1:18" hidden="1" outlineLevel="5" x14ac:dyDescent="0.2">
      <c r="A164" s="17" t="s">
        <v>52</v>
      </c>
      <c r="B164" s="12" t="s">
        <v>17</v>
      </c>
      <c r="C164" s="13">
        <v>0</v>
      </c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31">
        <f t="shared" si="7"/>
        <v>0</v>
      </c>
      <c r="Q164" s="36"/>
      <c r="R164" s="33"/>
    </row>
    <row r="165" spans="1:18" ht="38.25" hidden="1" outlineLevel="3" x14ac:dyDescent="0.2">
      <c r="A165" s="17" t="s">
        <v>94</v>
      </c>
      <c r="B165" s="12" t="s">
        <v>17</v>
      </c>
      <c r="C165" s="14">
        <v>3368421.05</v>
      </c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31">
        <f t="shared" si="7"/>
        <v>3368421.05</v>
      </c>
      <c r="Q165" s="36"/>
      <c r="R165" s="33"/>
    </row>
    <row r="166" spans="1:18" ht="38.25" hidden="1" outlineLevel="4" x14ac:dyDescent="0.2">
      <c r="A166" s="17" t="s">
        <v>61</v>
      </c>
      <c r="B166" s="12" t="s">
        <v>17</v>
      </c>
      <c r="C166" s="14">
        <v>3368421.05</v>
      </c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31">
        <f t="shared" si="7"/>
        <v>3368421.05</v>
      </c>
      <c r="Q166" s="36"/>
      <c r="R166" s="33"/>
    </row>
    <row r="167" spans="1:18" hidden="1" outlineLevel="5" x14ac:dyDescent="0.2">
      <c r="A167" s="17" t="s">
        <v>52</v>
      </c>
      <c r="B167" s="12" t="s">
        <v>17</v>
      </c>
      <c r="C167" s="14">
        <v>3368421.05</v>
      </c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31">
        <f t="shared" si="7"/>
        <v>3368421.05</v>
      </c>
      <c r="Q167" s="36"/>
      <c r="R167" s="33"/>
    </row>
    <row r="168" spans="1:18" hidden="1" outlineLevel="3" x14ac:dyDescent="0.2">
      <c r="A168" s="17" t="s">
        <v>95</v>
      </c>
      <c r="B168" s="12" t="s">
        <v>17</v>
      </c>
      <c r="C168" s="13">
        <f>C169</f>
        <v>537634.41</v>
      </c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31">
        <f t="shared" si="7"/>
        <v>537634.41</v>
      </c>
      <c r="Q168" s="36"/>
      <c r="R168" s="33"/>
    </row>
    <row r="169" spans="1:18" ht="38.25" hidden="1" outlineLevel="4" x14ac:dyDescent="0.2">
      <c r="A169" s="17" t="s">
        <v>58</v>
      </c>
      <c r="B169" s="12" t="s">
        <v>17</v>
      </c>
      <c r="C169" s="13">
        <f>C170</f>
        <v>537634.41</v>
      </c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31">
        <f t="shared" si="7"/>
        <v>537634.41</v>
      </c>
      <c r="Q169" s="36"/>
      <c r="R169" s="33"/>
    </row>
    <row r="170" spans="1:18" ht="38.25" hidden="1" outlineLevel="5" x14ac:dyDescent="0.2">
      <c r="A170" s="17" t="s">
        <v>46</v>
      </c>
      <c r="B170" s="12" t="s">
        <v>17</v>
      </c>
      <c r="C170" s="14">
        <v>537634.41</v>
      </c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31">
        <f t="shared" si="7"/>
        <v>537634.41</v>
      </c>
      <c r="Q170" s="36"/>
      <c r="R170" s="33"/>
    </row>
    <row r="171" spans="1:18" outlineLevel="2" collapsed="1" x14ac:dyDescent="0.2">
      <c r="A171" s="17" t="s">
        <v>152</v>
      </c>
      <c r="B171" s="12" t="s">
        <v>18</v>
      </c>
      <c r="C171" s="13">
        <f>C172+C175+C178+C181+C184</f>
        <v>14763668.470000001</v>
      </c>
      <c r="D171" s="13"/>
      <c r="E171" s="13">
        <v>407000</v>
      </c>
      <c r="F171" s="13">
        <v>297129.39</v>
      </c>
      <c r="G171" s="13"/>
      <c r="H171" s="13">
        <v>210000</v>
      </c>
      <c r="I171" s="13">
        <v>47400.800000000003</v>
      </c>
      <c r="J171" s="13">
        <v>5000000</v>
      </c>
      <c r="K171" s="13"/>
      <c r="L171" s="13">
        <v>97000</v>
      </c>
      <c r="M171" s="13"/>
      <c r="N171" s="13">
        <v>72150</v>
      </c>
      <c r="O171" s="13">
        <v>-20382.54</v>
      </c>
      <c r="P171" s="31">
        <f t="shared" si="7"/>
        <v>20873966.120000005</v>
      </c>
      <c r="Q171" s="36"/>
      <c r="R171" s="33"/>
    </row>
    <row r="172" spans="1:18" ht="25.5" hidden="1" outlineLevel="3" x14ac:dyDescent="0.2">
      <c r="A172" s="17" t="s">
        <v>96</v>
      </c>
      <c r="B172" s="12" t="s">
        <v>18</v>
      </c>
      <c r="C172" s="13">
        <f>C173</f>
        <v>11183668.470000001</v>
      </c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31">
        <f t="shared" si="7"/>
        <v>11183668.470000001</v>
      </c>
      <c r="Q172" s="36"/>
      <c r="R172" s="33"/>
    </row>
    <row r="173" spans="1:18" ht="38.25" hidden="1" outlineLevel="4" x14ac:dyDescent="0.2">
      <c r="A173" s="17" t="s">
        <v>58</v>
      </c>
      <c r="B173" s="12" t="s">
        <v>18</v>
      </c>
      <c r="C173" s="13">
        <f>C174</f>
        <v>11183668.470000001</v>
      </c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31">
        <f t="shared" si="7"/>
        <v>11183668.470000001</v>
      </c>
      <c r="Q173" s="36"/>
      <c r="R173" s="33"/>
    </row>
    <row r="174" spans="1:18" ht="38.25" hidden="1" outlineLevel="5" x14ac:dyDescent="0.2">
      <c r="A174" s="17" t="s">
        <v>46</v>
      </c>
      <c r="B174" s="12" t="s">
        <v>18</v>
      </c>
      <c r="C174" s="14">
        <v>11183668.470000001</v>
      </c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31">
        <f t="shared" si="7"/>
        <v>11183668.470000001</v>
      </c>
      <c r="Q174" s="36"/>
      <c r="R174" s="33"/>
    </row>
    <row r="175" spans="1:18" ht="25.5" hidden="1" outlineLevel="3" x14ac:dyDescent="0.2">
      <c r="A175" s="17" t="s">
        <v>97</v>
      </c>
      <c r="B175" s="12" t="s">
        <v>18</v>
      </c>
      <c r="C175" s="13">
        <f>C176</f>
        <v>2980000</v>
      </c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31">
        <f t="shared" si="7"/>
        <v>2980000</v>
      </c>
      <c r="Q175" s="36"/>
      <c r="R175" s="33"/>
    </row>
    <row r="176" spans="1:18" ht="38.25" hidden="1" outlineLevel="4" x14ac:dyDescent="0.2">
      <c r="A176" s="17" t="s">
        <v>58</v>
      </c>
      <c r="B176" s="12" t="s">
        <v>18</v>
      </c>
      <c r="C176" s="13">
        <f>C177</f>
        <v>2980000</v>
      </c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31">
        <f t="shared" si="7"/>
        <v>2980000</v>
      </c>
      <c r="Q176" s="36"/>
      <c r="R176" s="33"/>
    </row>
    <row r="177" spans="1:18" ht="38.25" hidden="1" outlineLevel="5" x14ac:dyDescent="0.2">
      <c r="A177" s="17" t="s">
        <v>46</v>
      </c>
      <c r="B177" s="12" t="s">
        <v>18</v>
      </c>
      <c r="C177" s="14">
        <v>2980000</v>
      </c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31">
        <f t="shared" si="7"/>
        <v>2980000</v>
      </c>
      <c r="Q177" s="36"/>
      <c r="R177" s="33"/>
    </row>
    <row r="178" spans="1:18" ht="25.5" hidden="1" outlineLevel="3" x14ac:dyDescent="0.2">
      <c r="A178" s="17" t="s">
        <v>98</v>
      </c>
      <c r="B178" s="12" t="s">
        <v>18</v>
      </c>
      <c r="C178" s="13">
        <f>C179</f>
        <v>300000</v>
      </c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31">
        <f t="shared" si="7"/>
        <v>300000</v>
      </c>
      <c r="Q178" s="36"/>
      <c r="R178" s="33"/>
    </row>
    <row r="179" spans="1:18" hidden="1" outlineLevel="4" x14ac:dyDescent="0.2">
      <c r="A179" s="17" t="s">
        <v>59</v>
      </c>
      <c r="B179" s="12" t="s">
        <v>18</v>
      </c>
      <c r="C179" s="13">
        <f>C180</f>
        <v>300000</v>
      </c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31">
        <f t="shared" si="7"/>
        <v>300000</v>
      </c>
      <c r="Q179" s="36"/>
      <c r="R179" s="33"/>
    </row>
    <row r="180" spans="1:18" ht="63.75" hidden="1" outlineLevel="5" x14ac:dyDescent="0.2">
      <c r="A180" s="17" t="s">
        <v>51</v>
      </c>
      <c r="B180" s="12" t="s">
        <v>18</v>
      </c>
      <c r="C180" s="14">
        <v>300000</v>
      </c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31">
        <f t="shared" si="7"/>
        <v>300000</v>
      </c>
      <c r="Q180" s="36"/>
      <c r="R180" s="33"/>
    </row>
    <row r="181" spans="1:18" ht="76.5" hidden="1" outlineLevel="3" x14ac:dyDescent="0.2">
      <c r="A181" s="17" t="s">
        <v>99</v>
      </c>
      <c r="B181" s="12" t="s">
        <v>18</v>
      </c>
      <c r="C181" s="13">
        <f>C182</f>
        <v>0</v>
      </c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31">
        <f t="shared" si="7"/>
        <v>0</v>
      </c>
      <c r="Q181" s="36"/>
      <c r="R181" s="33"/>
    </row>
    <row r="182" spans="1:18" ht="38.25" hidden="1" outlineLevel="4" x14ac:dyDescent="0.2">
      <c r="A182" s="17" t="s">
        <v>58</v>
      </c>
      <c r="B182" s="12" t="s">
        <v>18</v>
      </c>
      <c r="C182" s="13">
        <f>C183</f>
        <v>0</v>
      </c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31">
        <f t="shared" si="7"/>
        <v>0</v>
      </c>
      <c r="Q182" s="36"/>
      <c r="R182" s="33"/>
    </row>
    <row r="183" spans="1:18" ht="38.25" hidden="1" outlineLevel="5" x14ac:dyDescent="0.2">
      <c r="A183" s="17" t="s">
        <v>46</v>
      </c>
      <c r="B183" s="12" t="s">
        <v>18</v>
      </c>
      <c r="C183" s="13">
        <v>0</v>
      </c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31">
        <f t="shared" si="7"/>
        <v>0</v>
      </c>
      <c r="Q183" s="36"/>
      <c r="R183" s="33"/>
    </row>
    <row r="184" spans="1:18" hidden="1" outlineLevel="3" x14ac:dyDescent="0.2">
      <c r="A184" s="17" t="s">
        <v>100</v>
      </c>
      <c r="B184" s="12" t="s">
        <v>18</v>
      </c>
      <c r="C184" s="13">
        <f>C185</f>
        <v>300000</v>
      </c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31">
        <f t="shared" si="7"/>
        <v>300000</v>
      </c>
      <c r="Q184" s="36"/>
      <c r="R184" s="33"/>
    </row>
    <row r="185" spans="1:18" ht="38.25" hidden="1" outlineLevel="4" x14ac:dyDescent="0.2">
      <c r="A185" s="17" t="s">
        <v>58</v>
      </c>
      <c r="B185" s="12" t="s">
        <v>18</v>
      </c>
      <c r="C185" s="13">
        <f>C186</f>
        <v>300000</v>
      </c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31">
        <f t="shared" si="7"/>
        <v>300000</v>
      </c>
      <c r="Q185" s="36"/>
      <c r="R185" s="33"/>
    </row>
    <row r="186" spans="1:18" ht="38.25" hidden="1" outlineLevel="5" x14ac:dyDescent="0.2">
      <c r="A186" s="17" t="s">
        <v>46</v>
      </c>
      <c r="B186" s="12" t="s">
        <v>18</v>
      </c>
      <c r="C186" s="14">
        <v>300000</v>
      </c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31">
        <f t="shared" si="7"/>
        <v>300000</v>
      </c>
      <c r="Q186" s="36"/>
      <c r="R186" s="33"/>
    </row>
    <row r="187" spans="1:18" ht="25.5" hidden="1" outlineLevel="2" collapsed="1" x14ac:dyDescent="0.2">
      <c r="A187" s="17" t="s">
        <v>153</v>
      </c>
      <c r="B187" s="12" t="s">
        <v>19</v>
      </c>
      <c r="C187" s="12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31">
        <f t="shared" si="7"/>
        <v>0</v>
      </c>
      <c r="Q187" s="36"/>
      <c r="R187" s="33"/>
    </row>
    <row r="188" spans="1:18" ht="38.25" hidden="1" outlineLevel="3" x14ac:dyDescent="0.2">
      <c r="A188" s="17" t="s">
        <v>101</v>
      </c>
      <c r="B188" s="12" t="s">
        <v>19</v>
      </c>
      <c r="C188" s="12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31">
        <f t="shared" si="7"/>
        <v>0</v>
      </c>
      <c r="Q188" s="36"/>
      <c r="R188" s="33"/>
    </row>
    <row r="189" spans="1:18" ht="38.25" hidden="1" outlineLevel="4" x14ac:dyDescent="0.2">
      <c r="A189" s="17" t="s">
        <v>61</v>
      </c>
      <c r="B189" s="12" t="s">
        <v>19</v>
      </c>
      <c r="C189" s="12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31">
        <f t="shared" si="7"/>
        <v>0</v>
      </c>
      <c r="Q189" s="36"/>
      <c r="R189" s="33"/>
    </row>
    <row r="190" spans="1:18" hidden="1" outlineLevel="5" x14ac:dyDescent="0.2">
      <c r="A190" s="17" t="s">
        <v>52</v>
      </c>
      <c r="B190" s="12" t="s">
        <v>19</v>
      </c>
      <c r="C190" s="12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31">
        <f t="shared" si="7"/>
        <v>0</v>
      </c>
      <c r="Q190" s="36"/>
      <c r="R190" s="33"/>
    </row>
    <row r="191" spans="1:18" s="21" customFormat="1" outlineLevel="1" collapsed="1" x14ac:dyDescent="0.2">
      <c r="A191" s="16" t="s">
        <v>173</v>
      </c>
      <c r="B191" s="18" t="s">
        <v>20</v>
      </c>
      <c r="C191" s="19">
        <f>C192+C208+C251+C273+C277+C281</f>
        <v>154034999.69</v>
      </c>
      <c r="D191" s="19">
        <f t="shared" ref="D191:M191" si="8">D192+D208+D251+D273+D277+D281</f>
        <v>0</v>
      </c>
      <c r="E191" s="19">
        <f t="shared" si="8"/>
        <v>2134113.06</v>
      </c>
      <c r="F191" s="19">
        <f t="shared" si="8"/>
        <v>0</v>
      </c>
      <c r="G191" s="19">
        <f t="shared" si="8"/>
        <v>0</v>
      </c>
      <c r="H191" s="19">
        <f t="shared" si="8"/>
        <v>0</v>
      </c>
      <c r="I191" s="19">
        <f t="shared" si="8"/>
        <v>3761630</v>
      </c>
      <c r="J191" s="19">
        <f t="shared" si="8"/>
        <v>0</v>
      </c>
      <c r="K191" s="19">
        <f t="shared" si="8"/>
        <v>0</v>
      </c>
      <c r="L191" s="19">
        <f t="shared" si="8"/>
        <v>0</v>
      </c>
      <c r="M191" s="19">
        <f t="shared" si="8"/>
        <v>0</v>
      </c>
      <c r="N191" s="19">
        <f>N192+N208+N251+N273+N277+N281</f>
        <v>1291650.1100000001</v>
      </c>
      <c r="O191" s="19">
        <f>O192+O208+O251+O273+O277+O281</f>
        <v>-4173983.64</v>
      </c>
      <c r="P191" s="31">
        <f t="shared" si="7"/>
        <v>157048409.22000003</v>
      </c>
      <c r="Q191" s="38"/>
      <c r="R191" s="33"/>
    </row>
    <row r="192" spans="1:18" outlineLevel="2" x14ac:dyDescent="0.2">
      <c r="A192" s="17" t="s">
        <v>154</v>
      </c>
      <c r="B192" s="12" t="s">
        <v>21</v>
      </c>
      <c r="C192" s="13">
        <f>C193+C196+C199+C202</f>
        <v>48652022</v>
      </c>
      <c r="D192" s="13"/>
      <c r="E192" s="13">
        <v>436000</v>
      </c>
      <c r="F192" s="13"/>
      <c r="G192" s="13"/>
      <c r="H192" s="13"/>
      <c r="I192" s="13">
        <v>-745000</v>
      </c>
      <c r="J192" s="13"/>
      <c r="K192" s="13"/>
      <c r="L192" s="13">
        <v>-19187.04</v>
      </c>
      <c r="M192" s="13"/>
      <c r="N192" s="13">
        <v>1705289</v>
      </c>
      <c r="O192" s="13"/>
      <c r="P192" s="31">
        <f t="shared" si="7"/>
        <v>50029123.960000001</v>
      </c>
      <c r="Q192" s="36"/>
      <c r="R192" s="33"/>
    </row>
    <row r="193" spans="1:18" ht="287.25" hidden="1" customHeight="1" outlineLevel="3" x14ac:dyDescent="0.2">
      <c r="A193" s="17" t="s">
        <v>102</v>
      </c>
      <c r="B193" s="12" t="s">
        <v>21</v>
      </c>
      <c r="C193" s="13">
        <f>C194</f>
        <v>37316952</v>
      </c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31">
        <f t="shared" si="7"/>
        <v>37316952</v>
      </c>
      <c r="Q193" s="36"/>
      <c r="R193" s="33"/>
    </row>
    <row r="194" spans="1:18" ht="38.25" hidden="1" outlineLevel="4" x14ac:dyDescent="0.2">
      <c r="A194" s="17" t="s">
        <v>60</v>
      </c>
      <c r="B194" s="12" t="s">
        <v>21</v>
      </c>
      <c r="C194" s="13">
        <f>C195</f>
        <v>37316952</v>
      </c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31">
        <f t="shared" si="7"/>
        <v>37316952</v>
      </c>
      <c r="Q194" s="36"/>
      <c r="R194" s="33"/>
    </row>
    <row r="195" spans="1:18" hidden="1" outlineLevel="5" x14ac:dyDescent="0.2">
      <c r="A195" s="17" t="s">
        <v>49</v>
      </c>
      <c r="B195" s="12" t="s">
        <v>21</v>
      </c>
      <c r="C195" s="14">
        <v>37316952</v>
      </c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31">
        <f t="shared" si="7"/>
        <v>37316952</v>
      </c>
      <c r="Q195" s="36"/>
      <c r="R195" s="33"/>
    </row>
    <row r="196" spans="1:18" ht="25.5" hidden="1" outlineLevel="3" x14ac:dyDescent="0.2">
      <c r="A196" s="17" t="s">
        <v>103</v>
      </c>
      <c r="B196" s="12" t="s">
        <v>21</v>
      </c>
      <c r="C196" s="13">
        <f>C197</f>
        <v>11080185</v>
      </c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31">
        <f t="shared" si="7"/>
        <v>11080185</v>
      </c>
      <c r="Q196" s="36"/>
      <c r="R196" s="33"/>
    </row>
    <row r="197" spans="1:18" ht="38.25" hidden="1" outlineLevel="4" x14ac:dyDescent="0.2">
      <c r="A197" s="17" t="s">
        <v>60</v>
      </c>
      <c r="B197" s="12" t="s">
        <v>21</v>
      </c>
      <c r="C197" s="13">
        <f>C198</f>
        <v>11080185</v>
      </c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31">
        <f t="shared" ref="P197:P260" si="9">C197+D197+E197+F197+G197+H197+I197+J197+K197+L197+M197+N197+O197</f>
        <v>11080185</v>
      </c>
      <c r="Q197" s="36"/>
      <c r="R197" s="33"/>
    </row>
    <row r="198" spans="1:18" hidden="1" outlineLevel="5" x14ac:dyDescent="0.2">
      <c r="A198" s="17" t="s">
        <v>49</v>
      </c>
      <c r="B198" s="12" t="s">
        <v>21</v>
      </c>
      <c r="C198" s="14">
        <v>11080185</v>
      </c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31">
        <f t="shared" si="9"/>
        <v>11080185</v>
      </c>
      <c r="Q198" s="36"/>
      <c r="R198" s="33"/>
    </row>
    <row r="199" spans="1:18" ht="51" hidden="1" outlineLevel="3" x14ac:dyDescent="0.2">
      <c r="A199" s="17" t="s">
        <v>73</v>
      </c>
      <c r="B199" s="12" t="s">
        <v>21</v>
      </c>
      <c r="C199" s="13">
        <f>C200</f>
        <v>0</v>
      </c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31">
        <f t="shared" si="9"/>
        <v>0</v>
      </c>
      <c r="Q199" s="36"/>
      <c r="R199" s="33"/>
    </row>
    <row r="200" spans="1:18" ht="38.25" hidden="1" outlineLevel="4" x14ac:dyDescent="0.2">
      <c r="A200" s="17" t="s">
        <v>60</v>
      </c>
      <c r="B200" s="12" t="s">
        <v>21</v>
      </c>
      <c r="C200" s="13">
        <f>C201</f>
        <v>0</v>
      </c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31">
        <f t="shared" si="9"/>
        <v>0</v>
      </c>
      <c r="Q200" s="36"/>
      <c r="R200" s="33"/>
    </row>
    <row r="201" spans="1:18" hidden="1" outlineLevel="5" x14ac:dyDescent="0.2">
      <c r="A201" s="17" t="s">
        <v>49</v>
      </c>
      <c r="B201" s="12" t="s">
        <v>21</v>
      </c>
      <c r="C201" s="13">
        <v>0</v>
      </c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31">
        <f t="shared" si="9"/>
        <v>0</v>
      </c>
      <c r="Q201" s="36"/>
      <c r="R201" s="33"/>
    </row>
    <row r="202" spans="1:18" ht="38.25" hidden="1" outlineLevel="3" x14ac:dyDescent="0.2">
      <c r="A202" s="17" t="s">
        <v>104</v>
      </c>
      <c r="B202" s="12" t="s">
        <v>21</v>
      </c>
      <c r="C202" s="13">
        <f>C203</f>
        <v>254885</v>
      </c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31">
        <f t="shared" si="9"/>
        <v>254885</v>
      </c>
      <c r="Q202" s="36"/>
      <c r="R202" s="33"/>
    </row>
    <row r="203" spans="1:18" ht="38.25" hidden="1" outlineLevel="4" x14ac:dyDescent="0.2">
      <c r="A203" s="17" t="s">
        <v>60</v>
      </c>
      <c r="B203" s="12" t="s">
        <v>21</v>
      </c>
      <c r="C203" s="13">
        <f>C204</f>
        <v>254885</v>
      </c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31">
        <f t="shared" si="9"/>
        <v>254885</v>
      </c>
      <c r="Q203" s="36"/>
      <c r="R203" s="33"/>
    </row>
    <row r="204" spans="1:18" hidden="1" outlineLevel="5" x14ac:dyDescent="0.2">
      <c r="A204" s="17" t="s">
        <v>49</v>
      </c>
      <c r="B204" s="12" t="s">
        <v>21</v>
      </c>
      <c r="C204" s="14">
        <v>254885</v>
      </c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31">
        <f t="shared" si="9"/>
        <v>254885</v>
      </c>
      <c r="Q204" s="36"/>
      <c r="R204" s="33"/>
    </row>
    <row r="205" spans="1:18" ht="38.25" hidden="1" outlineLevel="3" x14ac:dyDescent="0.2">
      <c r="A205" s="17" t="s">
        <v>105</v>
      </c>
      <c r="B205" s="12" t="s">
        <v>21</v>
      </c>
      <c r="C205" s="12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31">
        <f t="shared" si="9"/>
        <v>0</v>
      </c>
      <c r="Q205" s="36"/>
      <c r="R205" s="33"/>
    </row>
    <row r="206" spans="1:18" ht="38.25" hidden="1" outlineLevel="4" x14ac:dyDescent="0.2">
      <c r="A206" s="17" t="s">
        <v>60</v>
      </c>
      <c r="B206" s="12" t="s">
        <v>21</v>
      </c>
      <c r="C206" s="12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31">
        <f t="shared" si="9"/>
        <v>0</v>
      </c>
      <c r="Q206" s="36"/>
      <c r="R206" s="33"/>
    </row>
    <row r="207" spans="1:18" hidden="1" outlineLevel="5" x14ac:dyDescent="0.2">
      <c r="A207" s="17" t="s">
        <v>49</v>
      </c>
      <c r="B207" s="12" t="s">
        <v>21</v>
      </c>
      <c r="C207" s="12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31">
        <f t="shared" si="9"/>
        <v>0</v>
      </c>
      <c r="Q207" s="36"/>
      <c r="R207" s="33"/>
    </row>
    <row r="208" spans="1:18" ht="15.75" customHeight="1" outlineLevel="2" collapsed="1" x14ac:dyDescent="0.2">
      <c r="A208" s="17" t="s">
        <v>155</v>
      </c>
      <c r="B208" s="12" t="s">
        <v>22</v>
      </c>
      <c r="C208" s="13">
        <f>C212+C215+C218+C221+C224+C227+C230+C233+C239+C242+C245+C248</f>
        <v>75960018.180000007</v>
      </c>
      <c r="D208" s="13"/>
      <c r="E208" s="13">
        <v>965113.06</v>
      </c>
      <c r="F208" s="13"/>
      <c r="G208" s="13"/>
      <c r="H208" s="13">
        <v>0</v>
      </c>
      <c r="I208" s="13">
        <v>4348329.46</v>
      </c>
      <c r="J208" s="13"/>
      <c r="K208" s="13">
        <v>0</v>
      </c>
      <c r="L208" s="13">
        <v>19187.04</v>
      </c>
      <c r="M208" s="13"/>
      <c r="N208" s="13">
        <v>-31039.45</v>
      </c>
      <c r="O208" s="13">
        <v>-4173983.64</v>
      </c>
      <c r="P208" s="31">
        <f t="shared" si="9"/>
        <v>77087624.650000006</v>
      </c>
      <c r="Q208" s="36"/>
      <c r="R208" s="33"/>
    </row>
    <row r="209" spans="1:18" ht="89.25" hidden="1" outlineLevel="3" x14ac:dyDescent="0.2">
      <c r="A209" s="17" t="s">
        <v>106</v>
      </c>
      <c r="B209" s="12" t="s">
        <v>22</v>
      </c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31">
        <f t="shared" si="9"/>
        <v>0</v>
      </c>
      <c r="Q209" s="36"/>
      <c r="R209" s="33"/>
    </row>
    <row r="210" spans="1:18" ht="38.25" hidden="1" outlineLevel="4" x14ac:dyDescent="0.2">
      <c r="A210" s="17" t="s">
        <v>60</v>
      </c>
      <c r="B210" s="12" t="s">
        <v>22</v>
      </c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31">
        <f t="shared" si="9"/>
        <v>0</v>
      </c>
      <c r="Q210" s="36"/>
      <c r="R210" s="33"/>
    </row>
    <row r="211" spans="1:18" hidden="1" outlineLevel="5" x14ac:dyDescent="0.2">
      <c r="A211" s="17" t="s">
        <v>49</v>
      </c>
      <c r="B211" s="12" t="s">
        <v>22</v>
      </c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31">
        <f t="shared" si="9"/>
        <v>0</v>
      </c>
      <c r="Q211" s="36"/>
      <c r="R211" s="33"/>
    </row>
    <row r="212" spans="1:18" ht="102" hidden="1" outlineLevel="3" x14ac:dyDescent="0.2">
      <c r="A212" s="17" t="s">
        <v>107</v>
      </c>
      <c r="B212" s="12" t="s">
        <v>22</v>
      </c>
      <c r="C212" s="13">
        <f>C213</f>
        <v>43423565</v>
      </c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31">
        <f t="shared" si="9"/>
        <v>43423565</v>
      </c>
      <c r="Q212" s="36"/>
      <c r="R212" s="33"/>
    </row>
    <row r="213" spans="1:18" ht="38.25" hidden="1" outlineLevel="4" x14ac:dyDescent="0.2">
      <c r="A213" s="17" t="s">
        <v>60</v>
      </c>
      <c r="B213" s="12" t="s">
        <v>22</v>
      </c>
      <c r="C213" s="13">
        <f>C214</f>
        <v>43423565</v>
      </c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31">
        <f t="shared" si="9"/>
        <v>43423565</v>
      </c>
      <c r="Q213" s="36"/>
      <c r="R213" s="33"/>
    </row>
    <row r="214" spans="1:18" hidden="1" outlineLevel="5" x14ac:dyDescent="0.2">
      <c r="A214" s="17" t="s">
        <v>49</v>
      </c>
      <c r="B214" s="12" t="s">
        <v>22</v>
      </c>
      <c r="C214" s="14">
        <v>43423565</v>
      </c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31">
        <f t="shared" si="9"/>
        <v>43423565</v>
      </c>
      <c r="Q214" s="36"/>
      <c r="R214" s="33"/>
    </row>
    <row r="215" spans="1:18" ht="63.75" hidden="1" outlineLevel="3" x14ac:dyDescent="0.2">
      <c r="A215" s="17" t="s">
        <v>108</v>
      </c>
      <c r="B215" s="12" t="s">
        <v>22</v>
      </c>
      <c r="C215" s="13">
        <f>C216</f>
        <v>0</v>
      </c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31">
        <f t="shared" si="9"/>
        <v>0</v>
      </c>
      <c r="Q215" s="36"/>
      <c r="R215" s="33"/>
    </row>
    <row r="216" spans="1:18" ht="38.25" hidden="1" outlineLevel="4" x14ac:dyDescent="0.2">
      <c r="A216" s="17" t="s">
        <v>60</v>
      </c>
      <c r="B216" s="12" t="s">
        <v>22</v>
      </c>
      <c r="C216" s="13">
        <f>C217</f>
        <v>0</v>
      </c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31">
        <f t="shared" si="9"/>
        <v>0</v>
      </c>
      <c r="Q216" s="36"/>
      <c r="R216" s="33"/>
    </row>
    <row r="217" spans="1:18" hidden="1" outlineLevel="5" x14ac:dyDescent="0.2">
      <c r="A217" s="17" t="s">
        <v>49</v>
      </c>
      <c r="B217" s="12" t="s">
        <v>22</v>
      </c>
      <c r="C217" s="13">
        <v>0</v>
      </c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31">
        <f t="shared" si="9"/>
        <v>0</v>
      </c>
      <c r="Q217" s="36"/>
      <c r="R217" s="33"/>
    </row>
    <row r="218" spans="1:18" hidden="1" outlineLevel="3" x14ac:dyDescent="0.2">
      <c r="A218" s="17" t="s">
        <v>109</v>
      </c>
      <c r="B218" s="12" t="s">
        <v>22</v>
      </c>
      <c r="C218" s="13">
        <f>C219</f>
        <v>19409236</v>
      </c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31">
        <f t="shared" si="9"/>
        <v>19409236</v>
      </c>
      <c r="Q218" s="36"/>
      <c r="R218" s="33"/>
    </row>
    <row r="219" spans="1:18" ht="38.25" hidden="1" outlineLevel="4" x14ac:dyDescent="0.2">
      <c r="A219" s="17" t="s">
        <v>60</v>
      </c>
      <c r="B219" s="12" t="s">
        <v>22</v>
      </c>
      <c r="C219" s="13">
        <f>C220</f>
        <v>19409236</v>
      </c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31">
        <f t="shared" si="9"/>
        <v>19409236</v>
      </c>
      <c r="Q219" s="36"/>
      <c r="R219" s="33"/>
    </row>
    <row r="220" spans="1:18" hidden="1" outlineLevel="5" x14ac:dyDescent="0.2">
      <c r="A220" s="17" t="s">
        <v>49</v>
      </c>
      <c r="B220" s="12" t="s">
        <v>22</v>
      </c>
      <c r="C220" s="14">
        <v>19409236</v>
      </c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31">
        <f t="shared" si="9"/>
        <v>19409236</v>
      </c>
      <c r="Q220" s="36"/>
      <c r="R220" s="33"/>
    </row>
    <row r="221" spans="1:18" ht="51" hidden="1" outlineLevel="3" x14ac:dyDescent="0.2">
      <c r="A221" s="17" t="s">
        <v>73</v>
      </c>
      <c r="B221" s="12" t="s">
        <v>22</v>
      </c>
      <c r="C221" s="13">
        <f>C222</f>
        <v>0</v>
      </c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31">
        <f t="shared" si="9"/>
        <v>0</v>
      </c>
      <c r="Q221" s="36"/>
      <c r="R221" s="33"/>
    </row>
    <row r="222" spans="1:18" ht="38.25" hidden="1" outlineLevel="4" x14ac:dyDescent="0.2">
      <c r="A222" s="17" t="s">
        <v>60</v>
      </c>
      <c r="B222" s="12" t="s">
        <v>22</v>
      </c>
      <c r="C222" s="13">
        <f>C223</f>
        <v>0</v>
      </c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31">
        <f t="shared" si="9"/>
        <v>0</v>
      </c>
      <c r="Q222" s="36"/>
      <c r="R222" s="33"/>
    </row>
    <row r="223" spans="1:18" hidden="1" outlineLevel="5" x14ac:dyDescent="0.2">
      <c r="A223" s="17" t="s">
        <v>49</v>
      </c>
      <c r="B223" s="12" t="s">
        <v>22</v>
      </c>
      <c r="C223" s="13">
        <v>0</v>
      </c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31">
        <f t="shared" si="9"/>
        <v>0</v>
      </c>
      <c r="Q223" s="36"/>
      <c r="R223" s="33"/>
    </row>
    <row r="224" spans="1:18" ht="63.75" hidden="1" outlineLevel="3" x14ac:dyDescent="0.2">
      <c r="A224" s="17" t="s">
        <v>110</v>
      </c>
      <c r="B224" s="12" t="s">
        <v>22</v>
      </c>
      <c r="C224" s="13">
        <f>C225</f>
        <v>0</v>
      </c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31">
        <f t="shared" si="9"/>
        <v>0</v>
      </c>
      <c r="Q224" s="36"/>
      <c r="R224" s="33"/>
    </row>
    <row r="225" spans="1:18" ht="38.25" hidden="1" outlineLevel="4" x14ac:dyDescent="0.2">
      <c r="A225" s="17" t="s">
        <v>60</v>
      </c>
      <c r="B225" s="12" t="s">
        <v>22</v>
      </c>
      <c r="C225" s="13">
        <f>C226</f>
        <v>0</v>
      </c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31">
        <f t="shared" si="9"/>
        <v>0</v>
      </c>
      <c r="Q225" s="36"/>
      <c r="R225" s="33"/>
    </row>
    <row r="226" spans="1:18" hidden="1" outlineLevel="5" x14ac:dyDescent="0.2">
      <c r="A226" s="17" t="s">
        <v>49</v>
      </c>
      <c r="B226" s="12" t="s">
        <v>22</v>
      </c>
      <c r="C226" s="13">
        <f>0</f>
        <v>0</v>
      </c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31">
        <f t="shared" si="9"/>
        <v>0</v>
      </c>
      <c r="Q226" s="36"/>
      <c r="R226" s="33"/>
    </row>
    <row r="227" spans="1:18" ht="38.25" hidden="1" outlineLevel="3" x14ac:dyDescent="0.2">
      <c r="A227" s="17" t="s">
        <v>104</v>
      </c>
      <c r="B227" s="12" t="s">
        <v>22</v>
      </c>
      <c r="C227" s="13">
        <f>C228</f>
        <v>151650</v>
      </c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31">
        <f t="shared" si="9"/>
        <v>151650</v>
      </c>
      <c r="Q227" s="36"/>
      <c r="R227" s="33"/>
    </row>
    <row r="228" spans="1:18" ht="38.25" hidden="1" outlineLevel="4" x14ac:dyDescent="0.2">
      <c r="A228" s="17" t="s">
        <v>60</v>
      </c>
      <c r="B228" s="12" t="s">
        <v>22</v>
      </c>
      <c r="C228" s="13">
        <f>C229</f>
        <v>151650</v>
      </c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31">
        <f t="shared" si="9"/>
        <v>151650</v>
      </c>
      <c r="Q228" s="36"/>
      <c r="R228" s="33"/>
    </row>
    <row r="229" spans="1:18" hidden="1" outlineLevel="5" x14ac:dyDescent="0.2">
      <c r="A229" s="17" t="s">
        <v>49</v>
      </c>
      <c r="B229" s="12" t="s">
        <v>22</v>
      </c>
      <c r="C229" s="14">
        <v>151650</v>
      </c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31">
        <f t="shared" si="9"/>
        <v>151650</v>
      </c>
      <c r="Q229" s="36"/>
      <c r="R229" s="33"/>
    </row>
    <row r="230" spans="1:18" ht="25.5" hidden="1" outlineLevel="3" x14ac:dyDescent="0.2">
      <c r="A230" s="17" t="s">
        <v>111</v>
      </c>
      <c r="B230" s="12" t="s">
        <v>22</v>
      </c>
      <c r="C230" s="13">
        <f>C231</f>
        <v>33600</v>
      </c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31">
        <f t="shared" si="9"/>
        <v>33600</v>
      </c>
      <c r="Q230" s="36"/>
      <c r="R230" s="33"/>
    </row>
    <row r="231" spans="1:18" ht="25.5" hidden="1" outlineLevel="4" x14ac:dyDescent="0.2">
      <c r="A231" s="17" t="s">
        <v>62</v>
      </c>
      <c r="B231" s="12" t="s">
        <v>22</v>
      </c>
      <c r="C231" s="13">
        <f>C232</f>
        <v>33600</v>
      </c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31">
        <f t="shared" si="9"/>
        <v>33600</v>
      </c>
      <c r="Q231" s="36"/>
      <c r="R231" s="33"/>
    </row>
    <row r="232" spans="1:18" ht="38.25" hidden="1" outlineLevel="5" x14ac:dyDescent="0.2">
      <c r="A232" s="17" t="s">
        <v>53</v>
      </c>
      <c r="B232" s="12" t="s">
        <v>22</v>
      </c>
      <c r="C232" s="14">
        <v>33600</v>
      </c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31">
        <f t="shared" si="9"/>
        <v>33600</v>
      </c>
      <c r="Q232" s="36"/>
      <c r="R232" s="33"/>
    </row>
    <row r="233" spans="1:18" ht="127.5" hidden="1" outlineLevel="3" x14ac:dyDescent="0.2">
      <c r="A233" s="17" t="s">
        <v>112</v>
      </c>
      <c r="B233" s="12" t="s">
        <v>22</v>
      </c>
      <c r="C233" s="13">
        <f>C234</f>
        <v>8400</v>
      </c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31">
        <f t="shared" si="9"/>
        <v>8400</v>
      </c>
      <c r="Q233" s="36"/>
      <c r="R233" s="33"/>
    </row>
    <row r="234" spans="1:18" ht="25.5" hidden="1" outlineLevel="4" x14ac:dyDescent="0.2">
      <c r="A234" s="17" t="s">
        <v>62</v>
      </c>
      <c r="B234" s="12" t="s">
        <v>22</v>
      </c>
      <c r="C234" s="13">
        <f>C235</f>
        <v>8400</v>
      </c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31">
        <f t="shared" si="9"/>
        <v>8400</v>
      </c>
      <c r="Q234" s="36"/>
      <c r="R234" s="33"/>
    </row>
    <row r="235" spans="1:18" ht="38.25" hidden="1" outlineLevel="5" x14ac:dyDescent="0.2">
      <c r="A235" s="17" t="s">
        <v>53</v>
      </c>
      <c r="B235" s="12" t="s">
        <v>22</v>
      </c>
      <c r="C235" s="14">
        <v>8400</v>
      </c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31">
        <f t="shared" si="9"/>
        <v>8400</v>
      </c>
      <c r="Q235" s="36"/>
      <c r="R235" s="33"/>
    </row>
    <row r="236" spans="1:18" ht="76.5" hidden="1" outlineLevel="3" x14ac:dyDescent="0.2">
      <c r="A236" s="17" t="s">
        <v>113</v>
      </c>
      <c r="B236" s="12" t="s">
        <v>22</v>
      </c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31">
        <f t="shared" si="9"/>
        <v>0</v>
      </c>
      <c r="Q236" s="36"/>
      <c r="R236" s="33"/>
    </row>
    <row r="237" spans="1:18" ht="25.5" hidden="1" outlineLevel="4" x14ac:dyDescent="0.2">
      <c r="A237" s="17" t="s">
        <v>62</v>
      </c>
      <c r="B237" s="12" t="s">
        <v>22</v>
      </c>
      <c r="C237" s="13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31">
        <f t="shared" si="9"/>
        <v>0</v>
      </c>
      <c r="Q237" s="36"/>
      <c r="R237" s="33"/>
    </row>
    <row r="238" spans="1:18" ht="38.25" hidden="1" outlineLevel="5" x14ac:dyDescent="0.2">
      <c r="A238" s="17" t="s">
        <v>53</v>
      </c>
      <c r="B238" s="12" t="s">
        <v>22</v>
      </c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31">
        <f t="shared" si="9"/>
        <v>0</v>
      </c>
      <c r="Q238" s="36"/>
      <c r="R238" s="33"/>
    </row>
    <row r="239" spans="1:18" ht="38.25" hidden="1" outlineLevel="3" x14ac:dyDescent="0.2">
      <c r="A239" s="17" t="s">
        <v>114</v>
      </c>
      <c r="B239" s="12" t="s">
        <v>22</v>
      </c>
      <c r="C239" s="13">
        <f>C240</f>
        <v>10743171.25</v>
      </c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31">
        <f t="shared" si="9"/>
        <v>10743171.25</v>
      </c>
      <c r="Q239" s="36"/>
      <c r="R239" s="33"/>
    </row>
    <row r="240" spans="1:18" ht="38.25" hidden="1" outlineLevel="4" x14ac:dyDescent="0.2">
      <c r="A240" s="17" t="s">
        <v>60</v>
      </c>
      <c r="B240" s="12" t="s">
        <v>22</v>
      </c>
      <c r="C240" s="13">
        <f>C241</f>
        <v>10743171.25</v>
      </c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31">
        <f t="shared" si="9"/>
        <v>10743171.25</v>
      </c>
      <c r="Q240" s="36"/>
      <c r="R240" s="33"/>
    </row>
    <row r="241" spans="1:18" hidden="1" outlineLevel="5" x14ac:dyDescent="0.2">
      <c r="A241" s="17" t="s">
        <v>49</v>
      </c>
      <c r="B241" s="12" t="s">
        <v>22</v>
      </c>
      <c r="C241" s="14">
        <v>10743171.25</v>
      </c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31">
        <f t="shared" si="9"/>
        <v>10743171.25</v>
      </c>
      <c r="Q241" s="36"/>
      <c r="R241" s="33"/>
    </row>
    <row r="242" spans="1:18" ht="38.25" hidden="1" outlineLevel="3" x14ac:dyDescent="0.2">
      <c r="A242" s="17" t="s">
        <v>105</v>
      </c>
      <c r="B242" s="12" t="s">
        <v>22</v>
      </c>
      <c r="C242" s="13">
        <f>C243</f>
        <v>2190395.9300000002</v>
      </c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31">
        <f t="shared" si="9"/>
        <v>2190395.9300000002</v>
      </c>
      <c r="Q242" s="36"/>
      <c r="R242" s="33"/>
    </row>
    <row r="243" spans="1:18" ht="38.25" hidden="1" outlineLevel="4" x14ac:dyDescent="0.2">
      <c r="A243" s="17" t="s">
        <v>60</v>
      </c>
      <c r="B243" s="12" t="s">
        <v>22</v>
      </c>
      <c r="C243" s="13">
        <f>C244</f>
        <v>2190395.9300000002</v>
      </c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31">
        <f t="shared" si="9"/>
        <v>2190395.9300000002</v>
      </c>
      <c r="Q243" s="36"/>
      <c r="R243" s="33"/>
    </row>
    <row r="244" spans="1:18" hidden="1" outlineLevel="5" x14ac:dyDescent="0.2">
      <c r="A244" s="17" t="s">
        <v>49</v>
      </c>
      <c r="B244" s="12" t="s">
        <v>22</v>
      </c>
      <c r="C244" s="14">
        <v>2190395.9300000002</v>
      </c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31">
        <f t="shared" si="9"/>
        <v>2190395.9300000002</v>
      </c>
      <c r="Q244" s="36"/>
      <c r="R244" s="33"/>
    </row>
    <row r="245" spans="1:18" ht="63.75" hidden="1" outlineLevel="3" x14ac:dyDescent="0.2">
      <c r="A245" s="17" t="s">
        <v>115</v>
      </c>
      <c r="B245" s="12" t="s">
        <v>22</v>
      </c>
      <c r="C245" s="13">
        <f>C246</f>
        <v>0</v>
      </c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31">
        <f t="shared" si="9"/>
        <v>0</v>
      </c>
      <c r="Q245" s="36"/>
      <c r="R245" s="33"/>
    </row>
    <row r="246" spans="1:18" ht="38.25" hidden="1" outlineLevel="4" x14ac:dyDescent="0.2">
      <c r="A246" s="17" t="s">
        <v>60</v>
      </c>
      <c r="B246" s="12" t="s">
        <v>22</v>
      </c>
      <c r="C246" s="13">
        <f>C247</f>
        <v>0</v>
      </c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31">
        <f t="shared" si="9"/>
        <v>0</v>
      </c>
      <c r="Q246" s="36"/>
      <c r="R246" s="33"/>
    </row>
    <row r="247" spans="1:18" hidden="1" outlineLevel="5" x14ac:dyDescent="0.2">
      <c r="A247" s="17" t="s">
        <v>49</v>
      </c>
      <c r="B247" s="12" t="s">
        <v>22</v>
      </c>
      <c r="C247" s="13">
        <v>0</v>
      </c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31">
        <f t="shared" si="9"/>
        <v>0</v>
      </c>
      <c r="Q247" s="36"/>
      <c r="R247" s="33"/>
    </row>
    <row r="248" spans="1:18" ht="51" hidden="1" outlineLevel="3" x14ac:dyDescent="0.2">
      <c r="A248" s="17" t="s">
        <v>116</v>
      </c>
      <c r="B248" s="12" t="s">
        <v>22</v>
      </c>
      <c r="C248" s="13">
        <f>C249</f>
        <v>0</v>
      </c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31">
        <f t="shared" si="9"/>
        <v>0</v>
      </c>
      <c r="Q248" s="36"/>
      <c r="R248" s="33"/>
    </row>
    <row r="249" spans="1:18" ht="38.25" hidden="1" outlineLevel="4" x14ac:dyDescent="0.2">
      <c r="A249" s="17" t="s">
        <v>60</v>
      </c>
      <c r="B249" s="12" t="s">
        <v>22</v>
      </c>
      <c r="C249" s="13">
        <f>C250</f>
        <v>0</v>
      </c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31">
        <f t="shared" si="9"/>
        <v>0</v>
      </c>
      <c r="Q249" s="36"/>
      <c r="R249" s="33"/>
    </row>
    <row r="250" spans="1:18" hidden="1" outlineLevel="5" x14ac:dyDescent="0.2">
      <c r="A250" s="17" t="s">
        <v>49</v>
      </c>
      <c r="B250" s="12" t="s">
        <v>22</v>
      </c>
      <c r="C250" s="13">
        <v>0</v>
      </c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31">
        <f t="shared" si="9"/>
        <v>0</v>
      </c>
      <c r="Q250" s="36"/>
      <c r="R250" s="33"/>
    </row>
    <row r="251" spans="1:18" outlineLevel="2" collapsed="1" x14ac:dyDescent="0.2">
      <c r="A251" s="17" t="s">
        <v>156</v>
      </c>
      <c r="B251" s="12" t="s">
        <v>23</v>
      </c>
      <c r="C251" s="13">
        <f>C252+C258+C262</f>
        <v>20594324.510000002</v>
      </c>
      <c r="D251" s="13"/>
      <c r="E251" s="13">
        <v>584000</v>
      </c>
      <c r="F251" s="13"/>
      <c r="G251" s="13"/>
      <c r="H251" s="13"/>
      <c r="I251" s="13">
        <v>215000</v>
      </c>
      <c r="J251" s="13"/>
      <c r="K251" s="13">
        <v>0</v>
      </c>
      <c r="L251" s="13">
        <v>0</v>
      </c>
      <c r="M251" s="13"/>
      <c r="N251" s="13">
        <v>-345116.44</v>
      </c>
      <c r="O251" s="13"/>
      <c r="P251" s="31">
        <f t="shared" si="9"/>
        <v>21048208.07</v>
      </c>
      <c r="Q251" s="36"/>
      <c r="R251" s="33"/>
    </row>
    <row r="252" spans="1:18" ht="25.5" hidden="1" outlineLevel="3" x14ac:dyDescent="0.2">
      <c r="A252" s="17" t="s">
        <v>117</v>
      </c>
      <c r="B252" s="12" t="s">
        <v>23</v>
      </c>
      <c r="C252" s="13">
        <f>C253</f>
        <v>20571600.510000002</v>
      </c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31">
        <f t="shared" si="9"/>
        <v>20571600.510000002</v>
      </c>
      <c r="Q252" s="36"/>
      <c r="R252" s="33"/>
    </row>
    <row r="253" spans="1:18" ht="38.25" hidden="1" outlineLevel="4" x14ac:dyDescent="0.2">
      <c r="A253" s="17" t="s">
        <v>60</v>
      </c>
      <c r="B253" s="12" t="s">
        <v>23</v>
      </c>
      <c r="C253" s="13">
        <f>C254</f>
        <v>20571600.510000002</v>
      </c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31">
        <f t="shared" si="9"/>
        <v>20571600.510000002</v>
      </c>
      <c r="Q253" s="36"/>
      <c r="R253" s="33"/>
    </row>
    <row r="254" spans="1:18" hidden="1" outlineLevel="5" x14ac:dyDescent="0.2">
      <c r="A254" s="17" t="s">
        <v>49</v>
      </c>
      <c r="B254" s="12" t="s">
        <v>23</v>
      </c>
      <c r="C254" s="14">
        <v>20571600.510000002</v>
      </c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31">
        <f t="shared" si="9"/>
        <v>20571600.510000002</v>
      </c>
      <c r="Q254" s="36"/>
      <c r="R254" s="33"/>
    </row>
    <row r="255" spans="1:18" ht="51" hidden="1" outlineLevel="3" x14ac:dyDescent="0.2">
      <c r="A255" s="17" t="s">
        <v>73</v>
      </c>
      <c r="B255" s="12" t="s">
        <v>23</v>
      </c>
      <c r="C255" s="13">
        <f>C256</f>
        <v>0</v>
      </c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31">
        <f t="shared" si="9"/>
        <v>0</v>
      </c>
      <c r="Q255" s="36"/>
      <c r="R255" s="33"/>
    </row>
    <row r="256" spans="1:18" ht="38.25" hidden="1" outlineLevel="4" x14ac:dyDescent="0.2">
      <c r="A256" s="17" t="s">
        <v>60</v>
      </c>
      <c r="B256" s="12" t="s">
        <v>23</v>
      </c>
      <c r="C256" s="13">
        <f>C257</f>
        <v>0</v>
      </c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31">
        <f t="shared" si="9"/>
        <v>0</v>
      </c>
      <c r="Q256" s="36"/>
      <c r="R256" s="33"/>
    </row>
    <row r="257" spans="1:18" hidden="1" outlineLevel="5" x14ac:dyDescent="0.2">
      <c r="A257" s="17" t="s">
        <v>49</v>
      </c>
      <c r="B257" s="12" t="s">
        <v>23</v>
      </c>
      <c r="C257" s="13">
        <v>0</v>
      </c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31">
        <f t="shared" si="9"/>
        <v>0</v>
      </c>
      <c r="Q257" s="36"/>
      <c r="R257" s="33"/>
    </row>
    <row r="258" spans="1:18" ht="51" hidden="1" outlineLevel="3" x14ac:dyDescent="0.2">
      <c r="A258" s="17" t="s">
        <v>118</v>
      </c>
      <c r="B258" s="12" t="s">
        <v>23</v>
      </c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31">
        <f t="shared" si="9"/>
        <v>0</v>
      </c>
      <c r="Q258" s="36"/>
      <c r="R258" s="33"/>
    </row>
    <row r="259" spans="1:18" ht="38.25" hidden="1" outlineLevel="4" x14ac:dyDescent="0.2">
      <c r="A259" s="17" t="s">
        <v>60</v>
      </c>
      <c r="B259" s="12" t="s">
        <v>23</v>
      </c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31">
        <f t="shared" si="9"/>
        <v>0</v>
      </c>
      <c r="Q259" s="36"/>
      <c r="R259" s="33"/>
    </row>
    <row r="260" spans="1:18" hidden="1" outlineLevel="5" x14ac:dyDescent="0.2">
      <c r="A260" s="17" t="s">
        <v>49</v>
      </c>
      <c r="B260" s="12" t="s">
        <v>23</v>
      </c>
      <c r="C260" s="14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31">
        <f t="shared" si="9"/>
        <v>0</v>
      </c>
      <c r="Q260" s="36"/>
      <c r="R260" s="33"/>
    </row>
    <row r="261" spans="1:18" hidden="1" outlineLevel="5" x14ac:dyDescent="0.2">
      <c r="A261" s="17" t="s">
        <v>54</v>
      </c>
      <c r="B261" s="12" t="s">
        <v>23</v>
      </c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31">
        <f t="shared" ref="P261:P324" si="10">C261+D261+E261+F261+G261+H261+I261+J261+K261+L261+M261+N261+O261</f>
        <v>0</v>
      </c>
      <c r="Q261" s="36"/>
      <c r="R261" s="33"/>
    </row>
    <row r="262" spans="1:18" ht="38.25" hidden="1" outlineLevel="3" x14ac:dyDescent="0.2">
      <c r="A262" s="17" t="s">
        <v>104</v>
      </c>
      <c r="B262" s="12" t="s">
        <v>23</v>
      </c>
      <c r="C262" s="13">
        <f>C263</f>
        <v>22724</v>
      </c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31">
        <f t="shared" si="10"/>
        <v>22724</v>
      </c>
      <c r="Q262" s="36"/>
      <c r="R262" s="33"/>
    </row>
    <row r="263" spans="1:18" ht="38.25" hidden="1" outlineLevel="4" x14ac:dyDescent="0.2">
      <c r="A263" s="17" t="s">
        <v>60</v>
      </c>
      <c r="B263" s="12" t="s">
        <v>23</v>
      </c>
      <c r="C263" s="13">
        <f>C264</f>
        <v>22724</v>
      </c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31">
        <f t="shared" si="10"/>
        <v>22724</v>
      </c>
      <c r="Q263" s="36"/>
      <c r="R263" s="33"/>
    </row>
    <row r="264" spans="1:18" hidden="1" outlineLevel="5" x14ac:dyDescent="0.2">
      <c r="A264" s="17" t="s">
        <v>49</v>
      </c>
      <c r="B264" s="12" t="s">
        <v>23</v>
      </c>
      <c r="C264" s="14">
        <v>22724</v>
      </c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31">
        <f t="shared" si="10"/>
        <v>22724</v>
      </c>
      <c r="Q264" s="36"/>
      <c r="R264" s="33"/>
    </row>
    <row r="265" spans="1:18" ht="63.75" hidden="1" outlineLevel="3" x14ac:dyDescent="0.2">
      <c r="A265" s="17" t="s">
        <v>119</v>
      </c>
      <c r="B265" s="12" t="s">
        <v>23</v>
      </c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31">
        <f t="shared" si="10"/>
        <v>0</v>
      </c>
      <c r="Q265" s="36"/>
      <c r="R265" s="33"/>
    </row>
    <row r="266" spans="1:18" ht="38.25" hidden="1" outlineLevel="4" x14ac:dyDescent="0.2">
      <c r="A266" s="17" t="s">
        <v>60</v>
      </c>
      <c r="B266" s="12" t="s">
        <v>23</v>
      </c>
      <c r="C266" s="13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31">
        <f t="shared" si="10"/>
        <v>0</v>
      </c>
      <c r="Q266" s="36"/>
      <c r="R266" s="33"/>
    </row>
    <row r="267" spans="1:18" hidden="1" outlineLevel="5" x14ac:dyDescent="0.2">
      <c r="A267" s="17" t="s">
        <v>49</v>
      </c>
      <c r="B267" s="12" t="s">
        <v>23</v>
      </c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31">
        <f t="shared" si="10"/>
        <v>0</v>
      </c>
      <c r="Q267" s="36"/>
      <c r="R267" s="33"/>
    </row>
    <row r="268" spans="1:18" ht="25.5" hidden="1" outlineLevel="3" x14ac:dyDescent="0.2">
      <c r="A268" s="17" t="s">
        <v>120</v>
      </c>
      <c r="B268" s="12" t="s">
        <v>23</v>
      </c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31">
        <f t="shared" si="10"/>
        <v>0</v>
      </c>
      <c r="Q268" s="36"/>
      <c r="R268" s="33"/>
    </row>
    <row r="269" spans="1:18" ht="38.25" hidden="1" outlineLevel="4" x14ac:dyDescent="0.2">
      <c r="A269" s="17" t="s">
        <v>60</v>
      </c>
      <c r="B269" s="12" t="s">
        <v>23</v>
      </c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31">
        <f t="shared" si="10"/>
        <v>0</v>
      </c>
      <c r="Q269" s="36"/>
      <c r="R269" s="33"/>
    </row>
    <row r="270" spans="1:18" hidden="1" outlineLevel="5" x14ac:dyDescent="0.2">
      <c r="A270" s="17" t="s">
        <v>49</v>
      </c>
      <c r="B270" s="12" t="s">
        <v>23</v>
      </c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31">
        <f t="shared" si="10"/>
        <v>0</v>
      </c>
      <c r="Q270" s="36"/>
      <c r="R270" s="33"/>
    </row>
    <row r="271" spans="1:18" ht="38.25" hidden="1" outlineLevel="3" x14ac:dyDescent="0.2">
      <c r="A271" s="17" t="s">
        <v>105</v>
      </c>
      <c r="B271" s="12" t="s">
        <v>23</v>
      </c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31">
        <f t="shared" si="10"/>
        <v>0</v>
      </c>
      <c r="Q271" s="36"/>
      <c r="R271" s="33"/>
    </row>
    <row r="272" spans="1:18" ht="38.25" hidden="1" outlineLevel="4" x14ac:dyDescent="0.2">
      <c r="A272" s="17" t="s">
        <v>60</v>
      </c>
      <c r="B272" s="12" t="s">
        <v>23</v>
      </c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31">
        <f t="shared" si="10"/>
        <v>0</v>
      </c>
      <c r="Q272" s="36"/>
      <c r="R272" s="33"/>
    </row>
    <row r="273" spans="1:18" hidden="1" outlineLevel="5" x14ac:dyDescent="0.2">
      <c r="A273" s="17" t="s">
        <v>49</v>
      </c>
      <c r="B273" s="12" t="s">
        <v>23</v>
      </c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31">
        <f t="shared" si="10"/>
        <v>0</v>
      </c>
      <c r="Q273" s="36"/>
      <c r="R273" s="33"/>
    </row>
    <row r="274" spans="1:18" ht="25.5" hidden="1" outlineLevel="3" x14ac:dyDescent="0.2">
      <c r="A274" s="17" t="s">
        <v>120</v>
      </c>
      <c r="B274" s="12" t="s">
        <v>23</v>
      </c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31">
        <f t="shared" si="10"/>
        <v>0</v>
      </c>
      <c r="Q274" s="36"/>
      <c r="R274" s="33"/>
    </row>
    <row r="275" spans="1:18" ht="38.25" hidden="1" outlineLevel="4" x14ac:dyDescent="0.2">
      <c r="A275" s="17" t="s">
        <v>60</v>
      </c>
      <c r="B275" s="12" t="s">
        <v>23</v>
      </c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31">
        <f t="shared" si="10"/>
        <v>0</v>
      </c>
      <c r="Q275" s="36"/>
      <c r="R275" s="33"/>
    </row>
    <row r="276" spans="1:18" hidden="1" outlineLevel="5" x14ac:dyDescent="0.2">
      <c r="A276" s="17" t="s">
        <v>49</v>
      </c>
      <c r="B276" s="12" t="s">
        <v>23</v>
      </c>
      <c r="C276" s="14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31">
        <f t="shared" si="10"/>
        <v>0</v>
      </c>
      <c r="Q276" s="36"/>
      <c r="R276" s="33"/>
    </row>
    <row r="277" spans="1:18" outlineLevel="2" collapsed="1" x14ac:dyDescent="0.2">
      <c r="A277" s="17" t="s">
        <v>157</v>
      </c>
      <c r="B277" s="12" t="s">
        <v>24</v>
      </c>
      <c r="C277" s="13">
        <f>C278</f>
        <v>405000</v>
      </c>
      <c r="D277" s="13"/>
      <c r="E277" s="13"/>
      <c r="F277" s="13"/>
      <c r="G277" s="13"/>
      <c r="H277" s="13"/>
      <c r="I277" s="13">
        <v>-56699.46</v>
      </c>
      <c r="J277" s="13"/>
      <c r="K277" s="13"/>
      <c r="L277" s="13"/>
      <c r="M277" s="13"/>
      <c r="N277" s="13"/>
      <c r="O277" s="13"/>
      <c r="P277" s="31">
        <f t="shared" si="10"/>
        <v>348300.54</v>
      </c>
      <c r="Q277" s="36"/>
      <c r="R277" s="33"/>
    </row>
    <row r="278" spans="1:18" ht="25.5" hidden="1" outlineLevel="3" x14ac:dyDescent="0.2">
      <c r="A278" s="17" t="s">
        <v>121</v>
      </c>
      <c r="B278" s="12" t="s">
        <v>24</v>
      </c>
      <c r="C278" s="13">
        <f>C279</f>
        <v>405000</v>
      </c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31">
        <f t="shared" si="10"/>
        <v>405000</v>
      </c>
      <c r="Q278" s="36"/>
      <c r="R278" s="33"/>
    </row>
    <row r="279" spans="1:18" ht="38.25" hidden="1" outlineLevel="4" x14ac:dyDescent="0.2">
      <c r="A279" s="17" t="s">
        <v>60</v>
      </c>
      <c r="B279" s="12" t="s">
        <v>24</v>
      </c>
      <c r="C279" s="13">
        <f>C280</f>
        <v>405000</v>
      </c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31">
        <f t="shared" si="10"/>
        <v>405000</v>
      </c>
      <c r="Q279" s="36"/>
      <c r="R279" s="33"/>
    </row>
    <row r="280" spans="1:18" hidden="1" outlineLevel="5" x14ac:dyDescent="0.2">
      <c r="A280" s="17" t="s">
        <v>49</v>
      </c>
      <c r="B280" s="12" t="s">
        <v>24</v>
      </c>
      <c r="C280" s="14">
        <v>405000</v>
      </c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31">
        <f t="shared" si="10"/>
        <v>405000</v>
      </c>
      <c r="Q280" s="36"/>
      <c r="R280" s="33"/>
    </row>
    <row r="281" spans="1:18" outlineLevel="2" collapsed="1" x14ac:dyDescent="0.2">
      <c r="A281" s="17" t="s">
        <v>158</v>
      </c>
      <c r="B281" s="12" t="s">
        <v>25</v>
      </c>
      <c r="C281" s="13">
        <f>C282</f>
        <v>8423635</v>
      </c>
      <c r="D281" s="13"/>
      <c r="E281" s="13">
        <v>149000</v>
      </c>
      <c r="F281" s="13"/>
      <c r="G281" s="13"/>
      <c r="H281" s="13"/>
      <c r="I281" s="13"/>
      <c r="J281" s="13"/>
      <c r="K281" s="13"/>
      <c r="L281" s="13"/>
      <c r="M281" s="13"/>
      <c r="N281" s="13">
        <v>-37483</v>
      </c>
      <c r="O281" s="13"/>
      <c r="P281" s="31">
        <f t="shared" si="10"/>
        <v>8535152</v>
      </c>
      <c r="Q281" s="36"/>
      <c r="R281" s="33"/>
    </row>
    <row r="282" spans="1:18" ht="51" hidden="1" outlineLevel="3" x14ac:dyDescent="0.2">
      <c r="A282" s="17" t="s">
        <v>122</v>
      </c>
      <c r="B282" s="12" t="s">
        <v>25</v>
      </c>
      <c r="C282" s="13">
        <f>C283+C285+C287</f>
        <v>8423635</v>
      </c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31">
        <f t="shared" si="10"/>
        <v>8423635</v>
      </c>
      <c r="Q282" s="36"/>
      <c r="R282" s="33"/>
    </row>
    <row r="283" spans="1:18" ht="76.5" hidden="1" outlineLevel="4" x14ac:dyDescent="0.2">
      <c r="A283" s="17" t="s">
        <v>57</v>
      </c>
      <c r="B283" s="12" t="s">
        <v>25</v>
      </c>
      <c r="C283" s="13">
        <f>C284</f>
        <v>7613000</v>
      </c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31">
        <f t="shared" si="10"/>
        <v>7613000</v>
      </c>
      <c r="Q283" s="36"/>
      <c r="R283" s="33"/>
    </row>
    <row r="284" spans="1:18" ht="25.5" hidden="1" outlineLevel="5" x14ac:dyDescent="0.2">
      <c r="A284" s="17" t="s">
        <v>50</v>
      </c>
      <c r="B284" s="12" t="s">
        <v>25</v>
      </c>
      <c r="C284" s="14">
        <v>7613000</v>
      </c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31">
        <f t="shared" si="10"/>
        <v>7613000</v>
      </c>
      <c r="Q284" s="36"/>
      <c r="R284" s="33"/>
    </row>
    <row r="285" spans="1:18" ht="38.25" hidden="1" outlineLevel="4" x14ac:dyDescent="0.2">
      <c r="A285" s="17" t="s">
        <v>58</v>
      </c>
      <c r="B285" s="12" t="s">
        <v>25</v>
      </c>
      <c r="C285" s="13">
        <f>C286</f>
        <v>795635</v>
      </c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31">
        <f t="shared" si="10"/>
        <v>795635</v>
      </c>
      <c r="Q285" s="36"/>
      <c r="R285" s="33"/>
    </row>
    <row r="286" spans="1:18" ht="38.25" hidden="1" outlineLevel="5" x14ac:dyDescent="0.2">
      <c r="A286" s="17" t="s">
        <v>46</v>
      </c>
      <c r="B286" s="12" t="s">
        <v>25</v>
      </c>
      <c r="C286" s="14">
        <v>795635</v>
      </c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31">
        <f t="shared" si="10"/>
        <v>795635</v>
      </c>
      <c r="Q286" s="36"/>
      <c r="R286" s="33"/>
    </row>
    <row r="287" spans="1:18" hidden="1" outlineLevel="4" x14ac:dyDescent="0.2">
      <c r="A287" s="17" t="s">
        <v>59</v>
      </c>
      <c r="B287" s="12" t="s">
        <v>25</v>
      </c>
      <c r="C287" s="13">
        <f>C288</f>
        <v>15000</v>
      </c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31">
        <f t="shared" si="10"/>
        <v>15000</v>
      </c>
      <c r="Q287" s="36"/>
      <c r="R287" s="33"/>
    </row>
    <row r="288" spans="1:18" hidden="1" outlineLevel="5" x14ac:dyDescent="0.2">
      <c r="A288" s="17" t="s">
        <v>47</v>
      </c>
      <c r="B288" s="12" t="s">
        <v>25</v>
      </c>
      <c r="C288" s="14">
        <v>15000</v>
      </c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31">
        <f t="shared" si="10"/>
        <v>15000</v>
      </c>
      <c r="Q288" s="36"/>
      <c r="R288" s="33"/>
    </row>
    <row r="289" spans="1:18" s="21" customFormat="1" outlineLevel="1" collapsed="1" x14ac:dyDescent="0.2">
      <c r="A289" s="16" t="s">
        <v>174</v>
      </c>
      <c r="B289" s="18" t="s">
        <v>26</v>
      </c>
      <c r="C289" s="19">
        <f>C290+C300</f>
        <v>12264367</v>
      </c>
      <c r="D289" s="19">
        <f t="shared" ref="D289:O289" si="11">D290+D300</f>
        <v>0</v>
      </c>
      <c r="E289" s="19">
        <f t="shared" si="11"/>
        <v>-308000</v>
      </c>
      <c r="F289" s="19">
        <f t="shared" si="11"/>
        <v>0</v>
      </c>
      <c r="G289" s="19">
        <f t="shared" si="11"/>
        <v>0</v>
      </c>
      <c r="H289" s="19">
        <f t="shared" si="11"/>
        <v>0</v>
      </c>
      <c r="I289" s="19">
        <f t="shared" si="11"/>
        <v>0</v>
      </c>
      <c r="J289" s="19">
        <f t="shared" si="11"/>
        <v>0</v>
      </c>
      <c r="K289" s="19">
        <f t="shared" si="11"/>
        <v>0</v>
      </c>
      <c r="L289" s="19">
        <f t="shared" si="11"/>
        <v>-31530.17</v>
      </c>
      <c r="M289" s="19">
        <f t="shared" si="11"/>
        <v>0</v>
      </c>
      <c r="N289" s="19">
        <f t="shared" si="11"/>
        <v>-11418</v>
      </c>
      <c r="O289" s="19">
        <f t="shared" si="11"/>
        <v>0</v>
      </c>
      <c r="P289" s="31">
        <f t="shared" si="10"/>
        <v>11913418.83</v>
      </c>
      <c r="Q289" s="38"/>
      <c r="R289" s="33"/>
    </row>
    <row r="290" spans="1:18" outlineLevel="2" x14ac:dyDescent="0.2">
      <c r="A290" s="17" t="s">
        <v>159</v>
      </c>
      <c r="B290" s="12" t="s">
        <v>27</v>
      </c>
      <c r="C290" s="13">
        <f>C291+C294+C297</f>
        <v>10562257</v>
      </c>
      <c r="D290" s="14"/>
      <c r="E290" s="14">
        <v>-460000</v>
      </c>
      <c r="F290" s="14"/>
      <c r="G290" s="14"/>
      <c r="H290" s="14"/>
      <c r="I290" s="14"/>
      <c r="J290" s="14"/>
      <c r="K290" s="14"/>
      <c r="L290" s="14">
        <v>-31530.17</v>
      </c>
      <c r="M290" s="14"/>
      <c r="N290" s="14">
        <v>-25835</v>
      </c>
      <c r="O290" s="14"/>
      <c r="P290" s="31">
        <f t="shared" si="10"/>
        <v>10044891.83</v>
      </c>
      <c r="Q290" s="36"/>
      <c r="R290" s="33"/>
    </row>
    <row r="291" spans="1:18" hidden="1" outlineLevel="3" x14ac:dyDescent="0.2">
      <c r="A291" s="17" t="s">
        <v>123</v>
      </c>
      <c r="B291" s="12" t="s">
        <v>27</v>
      </c>
      <c r="C291" s="13">
        <f>C292</f>
        <v>1962260</v>
      </c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31">
        <f t="shared" si="10"/>
        <v>1962260</v>
      </c>
      <c r="Q291" s="36"/>
      <c r="R291" s="33"/>
    </row>
    <row r="292" spans="1:18" ht="38.25" hidden="1" outlineLevel="4" x14ac:dyDescent="0.2">
      <c r="A292" s="17" t="s">
        <v>60</v>
      </c>
      <c r="B292" s="12" t="s">
        <v>27</v>
      </c>
      <c r="C292" s="13">
        <f>C293</f>
        <v>1962260</v>
      </c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31">
        <f t="shared" si="10"/>
        <v>1962260</v>
      </c>
      <c r="Q292" s="36"/>
      <c r="R292" s="33"/>
    </row>
    <row r="293" spans="1:18" hidden="1" outlineLevel="5" x14ac:dyDescent="0.2">
      <c r="A293" s="17" t="s">
        <v>49</v>
      </c>
      <c r="B293" s="12" t="s">
        <v>27</v>
      </c>
      <c r="C293" s="14">
        <v>1962260</v>
      </c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31">
        <f t="shared" si="10"/>
        <v>1962260</v>
      </c>
      <c r="Q293" s="36"/>
      <c r="R293" s="33"/>
    </row>
    <row r="294" spans="1:18" ht="25.5" hidden="1" outlineLevel="3" x14ac:dyDescent="0.2">
      <c r="A294" s="17" t="s">
        <v>124</v>
      </c>
      <c r="B294" s="12" t="s">
        <v>27</v>
      </c>
      <c r="C294" s="13">
        <f>C295</f>
        <v>7954836</v>
      </c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31">
        <f t="shared" si="10"/>
        <v>7954836</v>
      </c>
      <c r="Q294" s="36"/>
      <c r="R294" s="33"/>
    </row>
    <row r="295" spans="1:18" ht="38.25" hidden="1" outlineLevel="4" x14ac:dyDescent="0.2">
      <c r="A295" s="17" t="s">
        <v>60</v>
      </c>
      <c r="B295" s="12" t="s">
        <v>27</v>
      </c>
      <c r="C295" s="13">
        <f>C296</f>
        <v>7954836</v>
      </c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31">
        <f t="shared" si="10"/>
        <v>7954836</v>
      </c>
      <c r="Q295" s="36"/>
      <c r="R295" s="33"/>
    </row>
    <row r="296" spans="1:18" hidden="1" outlineLevel="5" x14ac:dyDescent="0.2">
      <c r="A296" s="17" t="s">
        <v>54</v>
      </c>
      <c r="B296" s="12" t="s">
        <v>27</v>
      </c>
      <c r="C296" s="14">
        <v>7954836</v>
      </c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31">
        <f t="shared" si="10"/>
        <v>7954836</v>
      </c>
      <c r="Q296" s="36"/>
      <c r="R296" s="33"/>
    </row>
    <row r="297" spans="1:18" ht="51" hidden="1" outlineLevel="3" x14ac:dyDescent="0.2">
      <c r="A297" s="17" t="s">
        <v>73</v>
      </c>
      <c r="B297" s="12" t="s">
        <v>27</v>
      </c>
      <c r="C297" s="13">
        <f>C298</f>
        <v>645161</v>
      </c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31">
        <f t="shared" si="10"/>
        <v>645161</v>
      </c>
      <c r="Q297" s="36"/>
      <c r="R297" s="33"/>
    </row>
    <row r="298" spans="1:18" ht="38.25" hidden="1" outlineLevel="4" x14ac:dyDescent="0.2">
      <c r="A298" s="17" t="s">
        <v>60</v>
      </c>
      <c r="B298" s="12" t="s">
        <v>27</v>
      </c>
      <c r="C298" s="13">
        <f>C299</f>
        <v>645161</v>
      </c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31">
        <f t="shared" si="10"/>
        <v>645161</v>
      </c>
      <c r="Q298" s="36"/>
      <c r="R298" s="33"/>
    </row>
    <row r="299" spans="1:18" hidden="1" outlineLevel="5" x14ac:dyDescent="0.2">
      <c r="A299" s="17" t="s">
        <v>54</v>
      </c>
      <c r="B299" s="12" t="s">
        <v>27</v>
      </c>
      <c r="C299" s="14">
        <v>645161</v>
      </c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31">
        <f t="shared" si="10"/>
        <v>645161</v>
      </c>
      <c r="Q299" s="36"/>
      <c r="R299" s="33"/>
    </row>
    <row r="300" spans="1:18" ht="25.5" outlineLevel="2" collapsed="1" x14ac:dyDescent="0.2">
      <c r="A300" s="17" t="s">
        <v>160</v>
      </c>
      <c r="B300" s="12" t="s">
        <v>28</v>
      </c>
      <c r="C300" s="13">
        <f>C301</f>
        <v>1702110</v>
      </c>
      <c r="D300" s="13"/>
      <c r="E300" s="13">
        <v>152000</v>
      </c>
      <c r="F300" s="13"/>
      <c r="G300" s="13"/>
      <c r="H300" s="13"/>
      <c r="I300" s="13"/>
      <c r="J300" s="13"/>
      <c r="K300" s="13"/>
      <c r="L300" s="13"/>
      <c r="M300" s="13"/>
      <c r="N300" s="13">
        <v>14417</v>
      </c>
      <c r="O300" s="13"/>
      <c r="P300" s="31">
        <f t="shared" si="10"/>
        <v>1868527</v>
      </c>
      <c r="Q300" s="36"/>
      <c r="R300" s="33"/>
    </row>
    <row r="301" spans="1:18" ht="51" hidden="1" outlineLevel="3" x14ac:dyDescent="0.2">
      <c r="A301" s="17" t="s">
        <v>122</v>
      </c>
      <c r="B301" s="12" t="s">
        <v>28</v>
      </c>
      <c r="C301" s="13">
        <f>C302</f>
        <v>1702110</v>
      </c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31">
        <f t="shared" si="10"/>
        <v>1702110</v>
      </c>
      <c r="Q301" s="36"/>
      <c r="R301" s="33"/>
    </row>
    <row r="302" spans="1:18" ht="76.5" hidden="1" outlineLevel="4" x14ac:dyDescent="0.2">
      <c r="A302" s="17" t="s">
        <v>57</v>
      </c>
      <c r="B302" s="12" t="s">
        <v>28</v>
      </c>
      <c r="C302" s="13">
        <f>C303</f>
        <v>1702110</v>
      </c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31">
        <f t="shared" si="10"/>
        <v>1702110</v>
      </c>
      <c r="Q302" s="36"/>
      <c r="R302" s="33"/>
    </row>
    <row r="303" spans="1:18" ht="25.5" hidden="1" outlineLevel="5" x14ac:dyDescent="0.2">
      <c r="A303" s="17" t="s">
        <v>50</v>
      </c>
      <c r="B303" s="12" t="s">
        <v>28</v>
      </c>
      <c r="C303" s="14">
        <v>1702110</v>
      </c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31">
        <f t="shared" si="10"/>
        <v>1702110</v>
      </c>
      <c r="Q303" s="36"/>
      <c r="R303" s="33"/>
    </row>
    <row r="304" spans="1:18" s="21" customFormat="1" outlineLevel="1" collapsed="1" x14ac:dyDescent="0.2">
      <c r="A304" s="16" t="s">
        <v>175</v>
      </c>
      <c r="B304" s="18" t="s">
        <v>29</v>
      </c>
      <c r="C304" s="19">
        <f>C305+C309+C313+C334</f>
        <v>9790442.7800000012</v>
      </c>
      <c r="D304" s="19">
        <f t="shared" ref="D304:O304" si="12">D305+D309+D313+D334</f>
        <v>0</v>
      </c>
      <c r="E304" s="19">
        <f t="shared" si="12"/>
        <v>-137058</v>
      </c>
      <c r="F304" s="19">
        <f t="shared" si="12"/>
        <v>0</v>
      </c>
      <c r="G304" s="19">
        <f t="shared" si="12"/>
        <v>0</v>
      </c>
      <c r="H304" s="19">
        <f t="shared" si="12"/>
        <v>0</v>
      </c>
      <c r="I304" s="19">
        <f t="shared" si="12"/>
        <v>10000</v>
      </c>
      <c r="J304" s="19">
        <f t="shared" si="12"/>
        <v>0</v>
      </c>
      <c r="K304" s="19">
        <f t="shared" si="12"/>
        <v>1003596</v>
      </c>
      <c r="L304" s="19">
        <f t="shared" si="12"/>
        <v>0</v>
      </c>
      <c r="M304" s="19">
        <f t="shared" si="12"/>
        <v>0</v>
      </c>
      <c r="N304" s="19">
        <f t="shared" si="12"/>
        <v>0</v>
      </c>
      <c r="O304" s="19">
        <f t="shared" si="12"/>
        <v>0</v>
      </c>
      <c r="P304" s="31">
        <f t="shared" si="10"/>
        <v>10666980.780000001</v>
      </c>
      <c r="Q304" s="38"/>
      <c r="R304" s="33"/>
    </row>
    <row r="305" spans="1:18" outlineLevel="2" x14ac:dyDescent="0.2">
      <c r="A305" s="17" t="s">
        <v>161</v>
      </c>
      <c r="B305" s="12" t="s">
        <v>30</v>
      </c>
      <c r="C305" s="13">
        <f>C306</f>
        <v>959617</v>
      </c>
      <c r="D305" s="14"/>
      <c r="E305" s="14">
        <v>-137058</v>
      </c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31">
        <f t="shared" si="10"/>
        <v>822559</v>
      </c>
      <c r="Q305" s="36"/>
      <c r="R305" s="33"/>
    </row>
    <row r="306" spans="1:18" ht="25.5" hidden="1" outlineLevel="3" x14ac:dyDescent="0.2">
      <c r="A306" s="17" t="s">
        <v>125</v>
      </c>
      <c r="B306" s="12" t="s">
        <v>30</v>
      </c>
      <c r="C306" s="13">
        <f>C307</f>
        <v>959617</v>
      </c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31">
        <f t="shared" si="10"/>
        <v>959617</v>
      </c>
      <c r="Q306" s="36"/>
      <c r="R306" s="33"/>
    </row>
    <row r="307" spans="1:18" ht="25.5" hidden="1" outlineLevel="4" x14ac:dyDescent="0.2">
      <c r="A307" s="17" t="s">
        <v>62</v>
      </c>
      <c r="B307" s="12" t="s">
        <v>30</v>
      </c>
      <c r="C307" s="13">
        <f>C308</f>
        <v>959617</v>
      </c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31">
        <f t="shared" si="10"/>
        <v>959617</v>
      </c>
      <c r="Q307" s="36"/>
      <c r="R307" s="33"/>
    </row>
    <row r="308" spans="1:18" ht="25.5" hidden="1" outlineLevel="5" x14ac:dyDescent="0.2">
      <c r="A308" s="17" t="s">
        <v>55</v>
      </c>
      <c r="B308" s="12" t="s">
        <v>30</v>
      </c>
      <c r="C308" s="14">
        <v>959617</v>
      </c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31">
        <f t="shared" si="10"/>
        <v>959617</v>
      </c>
      <c r="Q308" s="36"/>
      <c r="R308" s="33"/>
    </row>
    <row r="309" spans="1:18" outlineLevel="2" collapsed="1" x14ac:dyDescent="0.2">
      <c r="A309" s="17" t="s">
        <v>162</v>
      </c>
      <c r="B309" s="12" t="s">
        <v>31</v>
      </c>
      <c r="C309" s="13">
        <f>C310</f>
        <v>54000</v>
      </c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31">
        <f t="shared" si="10"/>
        <v>54000</v>
      </c>
      <c r="Q309" s="36"/>
      <c r="R309" s="33"/>
    </row>
    <row r="310" spans="1:18" ht="51" hidden="1" outlineLevel="3" x14ac:dyDescent="0.2">
      <c r="A310" s="17" t="s">
        <v>126</v>
      </c>
      <c r="B310" s="12" t="s">
        <v>31</v>
      </c>
      <c r="C310" s="13">
        <f>C311</f>
        <v>54000</v>
      </c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31">
        <f t="shared" si="10"/>
        <v>54000</v>
      </c>
      <c r="Q310" s="36"/>
      <c r="R310" s="33"/>
    </row>
    <row r="311" spans="1:18" ht="25.5" hidden="1" outlineLevel="4" x14ac:dyDescent="0.2">
      <c r="A311" s="17" t="s">
        <v>62</v>
      </c>
      <c r="B311" s="12" t="s">
        <v>31</v>
      </c>
      <c r="C311" s="13">
        <f>C312</f>
        <v>54000</v>
      </c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31">
        <f t="shared" si="10"/>
        <v>54000</v>
      </c>
      <c r="Q311" s="36"/>
      <c r="R311" s="33"/>
    </row>
    <row r="312" spans="1:18" ht="25.5" hidden="1" outlineLevel="5" x14ac:dyDescent="0.2">
      <c r="A312" s="17" t="s">
        <v>55</v>
      </c>
      <c r="B312" s="12" t="s">
        <v>31</v>
      </c>
      <c r="C312" s="14">
        <v>54000</v>
      </c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31">
        <f t="shared" si="10"/>
        <v>54000</v>
      </c>
      <c r="Q312" s="36"/>
      <c r="R312" s="33"/>
    </row>
    <row r="313" spans="1:18" outlineLevel="2" collapsed="1" x14ac:dyDescent="0.2">
      <c r="A313" s="17" t="s">
        <v>163</v>
      </c>
      <c r="B313" s="12" t="s">
        <v>32</v>
      </c>
      <c r="C313" s="13">
        <f>C314+C321+C325+C328+C331</f>
        <v>7671195.7800000003</v>
      </c>
      <c r="D313" s="13"/>
      <c r="E313" s="13"/>
      <c r="F313" s="13">
        <v>0</v>
      </c>
      <c r="G313" s="13"/>
      <c r="H313" s="13"/>
      <c r="I313" s="13"/>
      <c r="J313" s="13"/>
      <c r="K313" s="13">
        <v>1003596</v>
      </c>
      <c r="L313" s="13"/>
      <c r="M313" s="13"/>
      <c r="N313" s="13"/>
      <c r="O313" s="13"/>
      <c r="P313" s="31">
        <f t="shared" si="10"/>
        <v>8674791.7800000012</v>
      </c>
      <c r="Q313" s="36"/>
      <c r="R313" s="33"/>
    </row>
    <row r="314" spans="1:18" ht="63.75" hidden="1" outlineLevel="3" x14ac:dyDescent="0.2">
      <c r="A314" s="17" t="s">
        <v>127</v>
      </c>
      <c r="B314" s="12" t="s">
        <v>32</v>
      </c>
      <c r="C314" s="13">
        <f>C315</f>
        <v>1025472</v>
      </c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31">
        <f t="shared" si="10"/>
        <v>1025472</v>
      </c>
      <c r="Q314" s="36"/>
      <c r="R314" s="33"/>
    </row>
    <row r="315" spans="1:18" ht="25.5" hidden="1" outlineLevel="4" x14ac:dyDescent="0.2">
      <c r="A315" s="17" t="s">
        <v>62</v>
      </c>
      <c r="B315" s="12" t="s">
        <v>32</v>
      </c>
      <c r="C315" s="13">
        <f>C316</f>
        <v>1025472</v>
      </c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31">
        <f t="shared" si="10"/>
        <v>1025472</v>
      </c>
      <c r="Q315" s="36"/>
      <c r="R315" s="33"/>
    </row>
    <row r="316" spans="1:18" ht="38.25" hidden="1" outlineLevel="5" x14ac:dyDescent="0.2">
      <c r="A316" s="17" t="s">
        <v>53</v>
      </c>
      <c r="B316" s="12" t="s">
        <v>32</v>
      </c>
      <c r="C316" s="14">
        <v>1025472</v>
      </c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31">
        <f t="shared" si="10"/>
        <v>1025472</v>
      </c>
      <c r="Q316" s="36"/>
      <c r="R316" s="33"/>
    </row>
    <row r="317" spans="1:18" ht="127.5" hidden="1" outlineLevel="3" x14ac:dyDescent="0.2">
      <c r="A317" s="17" t="s">
        <v>128</v>
      </c>
      <c r="B317" s="12" t="s">
        <v>32</v>
      </c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31">
        <f t="shared" si="10"/>
        <v>0</v>
      </c>
      <c r="Q317" s="36"/>
      <c r="R317" s="33"/>
    </row>
    <row r="318" spans="1:18" ht="25.5" hidden="1" outlineLevel="4" x14ac:dyDescent="0.2">
      <c r="A318" s="17" t="s">
        <v>62</v>
      </c>
      <c r="B318" s="12" t="s">
        <v>32</v>
      </c>
      <c r="C318" s="13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31">
        <f t="shared" si="10"/>
        <v>0</v>
      </c>
      <c r="Q318" s="36"/>
      <c r="R318" s="33"/>
    </row>
    <row r="319" spans="1:18" ht="25.5" hidden="1" outlineLevel="5" x14ac:dyDescent="0.2">
      <c r="A319" s="17" t="s">
        <v>55</v>
      </c>
      <c r="B319" s="12" t="s">
        <v>32</v>
      </c>
      <c r="C319" s="14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31">
        <f t="shared" si="10"/>
        <v>0</v>
      </c>
      <c r="Q319" s="36"/>
      <c r="R319" s="33"/>
    </row>
    <row r="320" spans="1:18" ht="38.25" hidden="1" outlineLevel="5" x14ac:dyDescent="0.2">
      <c r="A320" s="17" t="s">
        <v>53</v>
      </c>
      <c r="B320" s="12" t="s">
        <v>32</v>
      </c>
      <c r="C320" s="14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31">
        <f t="shared" si="10"/>
        <v>0</v>
      </c>
      <c r="Q320" s="36"/>
      <c r="R320" s="33"/>
    </row>
    <row r="321" spans="1:18" ht="191.25" hidden="1" outlineLevel="3" x14ac:dyDescent="0.2">
      <c r="A321" s="17" t="s">
        <v>129</v>
      </c>
      <c r="B321" s="12" t="s">
        <v>32</v>
      </c>
      <c r="C321" s="13">
        <f>C322</f>
        <v>4190622</v>
      </c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31">
        <f t="shared" si="10"/>
        <v>4190622</v>
      </c>
      <c r="Q321" s="36"/>
      <c r="R321" s="33"/>
    </row>
    <row r="322" spans="1:18" ht="25.5" hidden="1" outlineLevel="4" x14ac:dyDescent="0.2">
      <c r="A322" s="17" t="s">
        <v>62</v>
      </c>
      <c r="B322" s="12" t="s">
        <v>32</v>
      </c>
      <c r="C322" s="13">
        <f>C323+C324</f>
        <v>4190622</v>
      </c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31">
        <f t="shared" si="10"/>
        <v>4190622</v>
      </c>
      <c r="Q322" s="36"/>
      <c r="R322" s="33"/>
    </row>
    <row r="323" spans="1:18" ht="25.5" hidden="1" outlineLevel="5" x14ac:dyDescent="0.2">
      <c r="A323" s="17" t="s">
        <v>55</v>
      </c>
      <c r="B323" s="12" t="s">
        <v>32</v>
      </c>
      <c r="C323" s="14">
        <v>3119652</v>
      </c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31">
        <f t="shared" si="10"/>
        <v>3119652</v>
      </c>
      <c r="Q323" s="36"/>
      <c r="R323" s="33"/>
    </row>
    <row r="324" spans="1:18" ht="38.25" hidden="1" outlineLevel="5" x14ac:dyDescent="0.2">
      <c r="A324" s="17" t="s">
        <v>53</v>
      </c>
      <c r="B324" s="12" t="s">
        <v>32</v>
      </c>
      <c r="C324" s="14">
        <f>-12+1070982</f>
        <v>1070970</v>
      </c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31">
        <f t="shared" si="10"/>
        <v>1070970</v>
      </c>
      <c r="Q324" s="36"/>
      <c r="R324" s="33"/>
    </row>
    <row r="325" spans="1:18" ht="76.5" hidden="1" outlineLevel="3" x14ac:dyDescent="0.2">
      <c r="A325" s="17" t="s">
        <v>130</v>
      </c>
      <c r="B325" s="12" t="s">
        <v>32</v>
      </c>
      <c r="C325" s="13">
        <f>C326</f>
        <v>2007192</v>
      </c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31">
        <f t="shared" ref="P325:P380" si="13">C325+D325+E325+F325+G325+H325+I325+J325+K325+L325+M325+N325+O325</f>
        <v>2007192</v>
      </c>
      <c r="Q325" s="36"/>
      <c r="R325" s="33"/>
    </row>
    <row r="326" spans="1:18" ht="38.25" hidden="1" outlineLevel="4" x14ac:dyDescent="0.2">
      <c r="A326" s="17" t="s">
        <v>61</v>
      </c>
      <c r="B326" s="12" t="s">
        <v>32</v>
      </c>
      <c r="C326" s="13">
        <f>C327</f>
        <v>2007192</v>
      </c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31">
        <f t="shared" si="13"/>
        <v>2007192</v>
      </c>
      <c r="Q326" s="36"/>
      <c r="R326" s="33"/>
    </row>
    <row r="327" spans="1:18" hidden="1" outlineLevel="5" x14ac:dyDescent="0.2">
      <c r="A327" s="17" t="s">
        <v>52</v>
      </c>
      <c r="B327" s="12" t="s">
        <v>32</v>
      </c>
      <c r="C327" s="14">
        <v>2007192</v>
      </c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31">
        <f t="shared" si="13"/>
        <v>2007192</v>
      </c>
      <c r="Q327" s="36"/>
      <c r="R327" s="33"/>
    </row>
    <row r="328" spans="1:18" ht="38.25" hidden="1" outlineLevel="3" x14ac:dyDescent="0.2">
      <c r="A328" s="17" t="s">
        <v>131</v>
      </c>
      <c r="B328" s="12" t="s">
        <v>32</v>
      </c>
      <c r="C328" s="13">
        <f>C329</f>
        <v>108024.78</v>
      </c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31">
        <f t="shared" si="13"/>
        <v>108024.78</v>
      </c>
      <c r="Q328" s="36"/>
      <c r="R328" s="33"/>
    </row>
    <row r="329" spans="1:18" ht="25.5" hidden="1" outlineLevel="4" x14ac:dyDescent="0.2">
      <c r="A329" s="17" t="s">
        <v>62</v>
      </c>
      <c r="B329" s="12" t="s">
        <v>32</v>
      </c>
      <c r="C329" s="13">
        <f>C330</f>
        <v>108024.78</v>
      </c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31">
        <f t="shared" si="13"/>
        <v>108024.78</v>
      </c>
      <c r="Q329" s="36"/>
      <c r="R329" s="33"/>
    </row>
    <row r="330" spans="1:18" ht="25.5" hidden="1" outlineLevel="5" x14ac:dyDescent="0.2">
      <c r="A330" s="17" t="s">
        <v>55</v>
      </c>
      <c r="B330" s="12" t="s">
        <v>32</v>
      </c>
      <c r="C330" s="14">
        <v>108024.78</v>
      </c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31">
        <f t="shared" si="13"/>
        <v>108024.78</v>
      </c>
      <c r="Q330" s="36"/>
      <c r="R330" s="33"/>
    </row>
    <row r="331" spans="1:18" ht="25.5" hidden="1" outlineLevel="3" x14ac:dyDescent="0.2">
      <c r="A331" s="17" t="s">
        <v>132</v>
      </c>
      <c r="B331" s="12" t="s">
        <v>32</v>
      </c>
      <c r="C331" s="13">
        <f>C332</f>
        <v>339885</v>
      </c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31">
        <f t="shared" si="13"/>
        <v>339885</v>
      </c>
      <c r="Q331" s="36"/>
      <c r="R331" s="33"/>
    </row>
    <row r="332" spans="1:18" ht="25.5" hidden="1" outlineLevel="4" x14ac:dyDescent="0.2">
      <c r="A332" s="17" t="s">
        <v>62</v>
      </c>
      <c r="B332" s="12" t="s">
        <v>32</v>
      </c>
      <c r="C332" s="13">
        <f>C333</f>
        <v>339885</v>
      </c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31">
        <f t="shared" si="13"/>
        <v>339885</v>
      </c>
      <c r="Q332" s="36"/>
      <c r="R332" s="33"/>
    </row>
    <row r="333" spans="1:18" ht="38.25" hidden="1" outlineLevel="5" x14ac:dyDescent="0.2">
      <c r="A333" s="17" t="s">
        <v>53</v>
      </c>
      <c r="B333" s="12" t="s">
        <v>32</v>
      </c>
      <c r="C333" s="14">
        <v>339885</v>
      </c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31">
        <f t="shared" si="13"/>
        <v>339885</v>
      </c>
      <c r="Q333" s="36"/>
      <c r="R333" s="33"/>
    </row>
    <row r="334" spans="1:18" ht="25.5" outlineLevel="2" collapsed="1" x14ac:dyDescent="0.2">
      <c r="A334" s="17" t="s">
        <v>164</v>
      </c>
      <c r="B334" s="12" t="s">
        <v>33</v>
      </c>
      <c r="C334" s="13">
        <f>C335+C340+C343+C351+C356</f>
        <v>1105630</v>
      </c>
      <c r="D334" s="13"/>
      <c r="E334" s="13"/>
      <c r="F334" s="13">
        <v>0</v>
      </c>
      <c r="G334" s="13"/>
      <c r="H334" s="13">
        <v>0</v>
      </c>
      <c r="I334" s="13">
        <v>10000</v>
      </c>
      <c r="J334" s="13"/>
      <c r="K334" s="13"/>
      <c r="L334" s="13"/>
      <c r="M334" s="13"/>
      <c r="N334" s="13"/>
      <c r="O334" s="13">
        <v>0</v>
      </c>
      <c r="P334" s="31">
        <f t="shared" si="13"/>
        <v>1115630</v>
      </c>
      <c r="Q334" s="36"/>
      <c r="R334" s="33"/>
    </row>
    <row r="335" spans="1:18" ht="114.75" hidden="1" outlineLevel="3" x14ac:dyDescent="0.2">
      <c r="A335" s="17" t="s">
        <v>71</v>
      </c>
      <c r="B335" s="12" t="s">
        <v>33</v>
      </c>
      <c r="C335" s="13">
        <f>C336+C338</f>
        <v>433852</v>
      </c>
      <c r="D335" s="14"/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31">
        <f t="shared" si="13"/>
        <v>433852</v>
      </c>
      <c r="Q335" s="36"/>
      <c r="R335" s="33"/>
    </row>
    <row r="336" spans="1:18" ht="76.5" hidden="1" outlineLevel="4" x14ac:dyDescent="0.2">
      <c r="A336" s="17" t="s">
        <v>57</v>
      </c>
      <c r="B336" s="12" t="s">
        <v>33</v>
      </c>
      <c r="C336" s="13">
        <f>C337</f>
        <v>291463</v>
      </c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31">
        <f t="shared" si="13"/>
        <v>291463</v>
      </c>
      <c r="Q336" s="36"/>
      <c r="R336" s="33"/>
    </row>
    <row r="337" spans="1:18" ht="38.25" hidden="1" outlineLevel="5" x14ac:dyDescent="0.2">
      <c r="A337" s="17" t="s">
        <v>45</v>
      </c>
      <c r="B337" s="12" t="s">
        <v>33</v>
      </c>
      <c r="C337" s="14">
        <v>291463</v>
      </c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31">
        <f t="shared" si="13"/>
        <v>291463</v>
      </c>
      <c r="Q337" s="36"/>
      <c r="R337" s="33"/>
    </row>
    <row r="338" spans="1:18" ht="38.25" hidden="1" outlineLevel="4" x14ac:dyDescent="0.2">
      <c r="A338" s="17" t="s">
        <v>58</v>
      </c>
      <c r="B338" s="12" t="s">
        <v>33</v>
      </c>
      <c r="C338" s="13">
        <f>C339</f>
        <v>142389</v>
      </c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31">
        <f t="shared" si="13"/>
        <v>142389</v>
      </c>
      <c r="Q338" s="36"/>
      <c r="R338" s="33"/>
    </row>
    <row r="339" spans="1:18" ht="38.25" hidden="1" outlineLevel="5" x14ac:dyDescent="0.2">
      <c r="A339" s="17" t="s">
        <v>46</v>
      </c>
      <c r="B339" s="12" t="s">
        <v>33</v>
      </c>
      <c r="C339" s="14">
        <v>142389</v>
      </c>
      <c r="D339" s="14"/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14"/>
      <c r="P339" s="31">
        <f t="shared" si="13"/>
        <v>142389</v>
      </c>
      <c r="Q339" s="36"/>
      <c r="R339" s="33"/>
    </row>
    <row r="340" spans="1:18" ht="38.25" hidden="1" outlineLevel="3" x14ac:dyDescent="0.2">
      <c r="A340" s="17" t="s">
        <v>133</v>
      </c>
      <c r="B340" s="12" t="s">
        <v>33</v>
      </c>
      <c r="C340" s="13">
        <f>C341</f>
        <v>0</v>
      </c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31">
        <f t="shared" si="13"/>
        <v>0</v>
      </c>
      <c r="Q340" s="36"/>
      <c r="R340" s="33"/>
    </row>
    <row r="341" spans="1:18" ht="38.25" hidden="1" outlineLevel="4" x14ac:dyDescent="0.2">
      <c r="A341" s="17" t="s">
        <v>58</v>
      </c>
      <c r="B341" s="12" t="s">
        <v>33</v>
      </c>
      <c r="C341" s="13">
        <f>C342</f>
        <v>0</v>
      </c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4"/>
      <c r="P341" s="31">
        <f t="shared" si="13"/>
        <v>0</v>
      </c>
      <c r="Q341" s="36"/>
      <c r="R341" s="33"/>
    </row>
    <row r="342" spans="1:18" ht="38.25" hidden="1" outlineLevel="5" x14ac:dyDescent="0.2">
      <c r="A342" s="17" t="s">
        <v>46</v>
      </c>
      <c r="B342" s="12" t="s">
        <v>33</v>
      </c>
      <c r="C342" s="13">
        <v>0</v>
      </c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31">
        <f t="shared" si="13"/>
        <v>0</v>
      </c>
      <c r="Q342" s="36"/>
      <c r="R342" s="33"/>
    </row>
    <row r="343" spans="1:18" ht="25.5" hidden="1" outlineLevel="3" x14ac:dyDescent="0.2">
      <c r="A343" s="17" t="s">
        <v>134</v>
      </c>
      <c r="B343" s="12" t="s">
        <v>33</v>
      </c>
      <c r="C343" s="13">
        <f>C344</f>
        <v>0</v>
      </c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31">
        <f t="shared" si="13"/>
        <v>0</v>
      </c>
      <c r="Q343" s="36"/>
      <c r="R343" s="33"/>
    </row>
    <row r="344" spans="1:18" ht="38.25" hidden="1" outlineLevel="4" x14ac:dyDescent="0.2">
      <c r="A344" s="17" t="s">
        <v>58</v>
      </c>
      <c r="B344" s="12" t="s">
        <v>33</v>
      </c>
      <c r="C344" s="13">
        <f>C345</f>
        <v>0</v>
      </c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31">
        <f t="shared" si="13"/>
        <v>0</v>
      </c>
      <c r="Q344" s="36"/>
      <c r="R344" s="33"/>
    </row>
    <row r="345" spans="1:18" ht="38.25" hidden="1" outlineLevel="5" x14ac:dyDescent="0.2">
      <c r="A345" s="17" t="s">
        <v>46</v>
      </c>
      <c r="B345" s="12" t="s">
        <v>33</v>
      </c>
      <c r="C345" s="13">
        <v>0</v>
      </c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31">
        <f t="shared" si="13"/>
        <v>0</v>
      </c>
      <c r="Q345" s="36"/>
      <c r="R345" s="33"/>
    </row>
    <row r="346" spans="1:18" ht="127.5" hidden="1" outlineLevel="3" x14ac:dyDescent="0.2">
      <c r="A346" s="17" t="s">
        <v>128</v>
      </c>
      <c r="B346" s="12" t="s">
        <v>33</v>
      </c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31">
        <f t="shared" si="13"/>
        <v>0</v>
      </c>
      <c r="Q346" s="36"/>
      <c r="R346" s="33"/>
    </row>
    <row r="347" spans="1:18" ht="76.5" hidden="1" outlineLevel="4" x14ac:dyDescent="0.2">
      <c r="A347" s="17" t="s">
        <v>57</v>
      </c>
      <c r="B347" s="12" t="s">
        <v>33</v>
      </c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31">
        <f t="shared" si="13"/>
        <v>0</v>
      </c>
      <c r="Q347" s="36"/>
      <c r="R347" s="33"/>
    </row>
    <row r="348" spans="1:18" ht="38.25" hidden="1" outlineLevel="5" x14ac:dyDescent="0.2">
      <c r="A348" s="17" t="s">
        <v>45</v>
      </c>
      <c r="B348" s="12" t="s">
        <v>33</v>
      </c>
      <c r="C348" s="14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31">
        <f t="shared" si="13"/>
        <v>0</v>
      </c>
      <c r="Q348" s="36"/>
      <c r="R348" s="33"/>
    </row>
    <row r="349" spans="1:18" ht="38.25" hidden="1" outlineLevel="4" x14ac:dyDescent="0.2">
      <c r="A349" s="17" t="s">
        <v>58</v>
      </c>
      <c r="B349" s="12" t="s">
        <v>33</v>
      </c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31">
        <f t="shared" si="13"/>
        <v>0</v>
      </c>
      <c r="Q349" s="36"/>
      <c r="R349" s="33"/>
    </row>
    <row r="350" spans="1:18" ht="38.25" hidden="1" outlineLevel="5" x14ac:dyDescent="0.2">
      <c r="A350" s="17" t="s">
        <v>46</v>
      </c>
      <c r="B350" s="12" t="s">
        <v>33</v>
      </c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4"/>
      <c r="P350" s="31">
        <f t="shared" si="13"/>
        <v>0</v>
      </c>
      <c r="Q350" s="36"/>
      <c r="R350" s="33"/>
    </row>
    <row r="351" spans="1:18" ht="153" hidden="1" outlineLevel="3" x14ac:dyDescent="0.2">
      <c r="A351" s="17" t="s">
        <v>135</v>
      </c>
      <c r="B351" s="12" t="s">
        <v>33</v>
      </c>
      <c r="C351" s="13">
        <f>C352+C354</f>
        <v>650778</v>
      </c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31">
        <f t="shared" si="13"/>
        <v>650778</v>
      </c>
      <c r="Q351" s="36"/>
      <c r="R351" s="33"/>
    </row>
    <row r="352" spans="1:18" ht="76.5" hidden="1" outlineLevel="4" x14ac:dyDescent="0.2">
      <c r="A352" s="17" t="s">
        <v>57</v>
      </c>
      <c r="B352" s="12" t="s">
        <v>33</v>
      </c>
      <c r="C352" s="13">
        <f>C353</f>
        <v>437166</v>
      </c>
      <c r="D352" s="14"/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31">
        <f t="shared" si="13"/>
        <v>437166</v>
      </c>
      <c r="Q352" s="36"/>
      <c r="R352" s="33"/>
    </row>
    <row r="353" spans="1:18" ht="38.25" hidden="1" outlineLevel="5" x14ac:dyDescent="0.2">
      <c r="A353" s="17" t="s">
        <v>45</v>
      </c>
      <c r="B353" s="12" t="s">
        <v>33</v>
      </c>
      <c r="C353" s="14">
        <v>437166</v>
      </c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31">
        <f t="shared" si="13"/>
        <v>437166</v>
      </c>
      <c r="Q353" s="36"/>
      <c r="R353" s="33"/>
    </row>
    <row r="354" spans="1:18" ht="38.25" hidden="1" outlineLevel="4" x14ac:dyDescent="0.2">
      <c r="A354" s="17" t="s">
        <v>58</v>
      </c>
      <c r="B354" s="12" t="s">
        <v>33</v>
      </c>
      <c r="C354" s="13">
        <f>C355</f>
        <v>213612</v>
      </c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31">
        <f t="shared" si="13"/>
        <v>213612</v>
      </c>
      <c r="Q354" s="36"/>
      <c r="R354" s="33"/>
    </row>
    <row r="355" spans="1:18" ht="38.25" hidden="1" outlineLevel="5" x14ac:dyDescent="0.2">
      <c r="A355" s="17" t="s">
        <v>46</v>
      </c>
      <c r="B355" s="12" t="s">
        <v>33</v>
      </c>
      <c r="C355" s="14">
        <f>-20988+234600</f>
        <v>213612</v>
      </c>
      <c r="D355" s="14"/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14"/>
      <c r="P355" s="31">
        <f t="shared" si="13"/>
        <v>213612</v>
      </c>
      <c r="Q355" s="36"/>
      <c r="R355" s="33"/>
    </row>
    <row r="356" spans="1:18" ht="165.75" hidden="1" outlineLevel="3" x14ac:dyDescent="0.2">
      <c r="A356" s="17" t="s">
        <v>136</v>
      </c>
      <c r="B356" s="12" t="s">
        <v>33</v>
      </c>
      <c r="C356" s="13">
        <f>C357</f>
        <v>21000</v>
      </c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31">
        <f t="shared" si="13"/>
        <v>21000</v>
      </c>
      <c r="Q356" s="36"/>
      <c r="R356" s="33"/>
    </row>
    <row r="357" spans="1:18" ht="38.25" hidden="1" outlineLevel="4" x14ac:dyDescent="0.2">
      <c r="A357" s="17" t="s">
        <v>58</v>
      </c>
      <c r="B357" s="12" t="s">
        <v>33</v>
      </c>
      <c r="C357" s="13">
        <f>C358</f>
        <v>21000</v>
      </c>
      <c r="D357" s="14"/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4"/>
      <c r="P357" s="31">
        <f t="shared" si="13"/>
        <v>21000</v>
      </c>
      <c r="Q357" s="36"/>
      <c r="R357" s="33"/>
    </row>
    <row r="358" spans="1:18" ht="38.25" hidden="1" outlineLevel="5" x14ac:dyDescent="0.2">
      <c r="A358" s="17" t="s">
        <v>46</v>
      </c>
      <c r="B358" s="12" t="s">
        <v>33</v>
      </c>
      <c r="C358" s="14">
        <v>21000</v>
      </c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31">
        <f t="shared" si="13"/>
        <v>21000</v>
      </c>
      <c r="Q358" s="36"/>
      <c r="R358" s="33"/>
    </row>
    <row r="359" spans="1:18" s="21" customFormat="1" outlineLevel="1" collapsed="1" x14ac:dyDescent="0.2">
      <c r="A359" s="16" t="s">
        <v>176</v>
      </c>
      <c r="B359" s="18" t="s">
        <v>34</v>
      </c>
      <c r="C359" s="19">
        <f>C360+C365</f>
        <v>15045470.279999999</v>
      </c>
      <c r="D359" s="19">
        <f>D360+D364</f>
        <v>0</v>
      </c>
      <c r="E359" s="19">
        <f>E360+E364</f>
        <v>288000</v>
      </c>
      <c r="F359" s="19">
        <f t="shared" ref="F359:O359" si="14">F360+F364</f>
        <v>0</v>
      </c>
      <c r="G359" s="19">
        <f t="shared" si="14"/>
        <v>0</v>
      </c>
      <c r="H359" s="19">
        <f t="shared" si="14"/>
        <v>0</v>
      </c>
      <c r="I359" s="19">
        <f t="shared" si="14"/>
        <v>0</v>
      </c>
      <c r="J359" s="19">
        <f t="shared" si="14"/>
        <v>0</v>
      </c>
      <c r="K359" s="19">
        <f t="shared" si="14"/>
        <v>0</v>
      </c>
      <c r="L359" s="19">
        <f t="shared" si="14"/>
        <v>0</v>
      </c>
      <c r="M359" s="19">
        <f t="shared" si="14"/>
        <v>0</v>
      </c>
      <c r="N359" s="19">
        <f t="shared" si="14"/>
        <v>-828</v>
      </c>
      <c r="O359" s="19">
        <f t="shared" si="14"/>
        <v>0</v>
      </c>
      <c r="P359" s="31">
        <f t="shared" si="13"/>
        <v>15332642.279999999</v>
      </c>
      <c r="Q359" s="38"/>
      <c r="R359" s="33"/>
    </row>
    <row r="360" spans="1:18" outlineLevel="2" x14ac:dyDescent="0.2">
      <c r="A360" s="17" t="s">
        <v>165</v>
      </c>
      <c r="B360" s="12" t="s">
        <v>35</v>
      </c>
      <c r="C360" s="13">
        <f>C361</f>
        <v>14910470.279999999</v>
      </c>
      <c r="D360" s="14"/>
      <c r="E360" s="14">
        <v>188000</v>
      </c>
      <c r="F360" s="14"/>
      <c r="G360" s="14"/>
      <c r="H360" s="14"/>
      <c r="I360" s="14">
        <v>130000</v>
      </c>
      <c r="J360" s="14"/>
      <c r="K360" s="14"/>
      <c r="L360" s="14"/>
      <c r="M360" s="14"/>
      <c r="N360" s="14">
        <v>0</v>
      </c>
      <c r="O360" s="14"/>
      <c r="P360" s="31">
        <f t="shared" si="13"/>
        <v>15228470.279999999</v>
      </c>
      <c r="Q360" s="36"/>
      <c r="R360" s="33"/>
    </row>
    <row r="361" spans="1:18" ht="25.5" hidden="1" outlineLevel="3" x14ac:dyDescent="0.2">
      <c r="A361" s="17" t="s">
        <v>137</v>
      </c>
      <c r="B361" s="12" t="s">
        <v>35</v>
      </c>
      <c r="C361" s="13">
        <f>C362</f>
        <v>14910470.279999999</v>
      </c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31">
        <f t="shared" si="13"/>
        <v>14910470.279999999</v>
      </c>
      <c r="Q361" s="36"/>
      <c r="R361" s="33"/>
    </row>
    <row r="362" spans="1:18" ht="38.25" hidden="1" outlineLevel="4" x14ac:dyDescent="0.2">
      <c r="A362" s="17" t="s">
        <v>60</v>
      </c>
      <c r="B362" s="12" t="s">
        <v>35</v>
      </c>
      <c r="C362" s="13">
        <f>C363</f>
        <v>14910470.279999999</v>
      </c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31">
        <f t="shared" si="13"/>
        <v>14910470.279999999</v>
      </c>
      <c r="Q362" s="36"/>
      <c r="R362" s="33"/>
    </row>
    <row r="363" spans="1:18" hidden="1" outlineLevel="5" x14ac:dyDescent="0.2">
      <c r="A363" s="17" t="s">
        <v>54</v>
      </c>
      <c r="B363" s="12" t="s">
        <v>35</v>
      </c>
      <c r="C363" s="14">
        <v>14910470.279999999</v>
      </c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31">
        <f t="shared" si="13"/>
        <v>14910470.279999999</v>
      </c>
      <c r="Q363" s="36"/>
      <c r="R363" s="33"/>
    </row>
    <row r="364" spans="1:18" outlineLevel="2" collapsed="1" x14ac:dyDescent="0.2">
      <c r="A364" s="17" t="s">
        <v>166</v>
      </c>
      <c r="B364" s="12" t="s">
        <v>36</v>
      </c>
      <c r="C364" s="13">
        <f>C365</f>
        <v>135000</v>
      </c>
      <c r="D364" s="13"/>
      <c r="E364" s="13">
        <v>100000</v>
      </c>
      <c r="F364" s="13"/>
      <c r="G364" s="13"/>
      <c r="H364" s="13"/>
      <c r="I364" s="13">
        <v>-130000</v>
      </c>
      <c r="J364" s="13"/>
      <c r="K364" s="13"/>
      <c r="L364" s="13"/>
      <c r="M364" s="13"/>
      <c r="N364" s="13">
        <v>-828</v>
      </c>
      <c r="O364" s="13"/>
      <c r="P364" s="31">
        <f t="shared" si="13"/>
        <v>104172</v>
      </c>
      <c r="Q364" s="36"/>
      <c r="R364" s="33"/>
    </row>
    <row r="365" spans="1:18" ht="25.5" hidden="1" outlineLevel="3" x14ac:dyDescent="0.2">
      <c r="A365" s="17" t="s">
        <v>138</v>
      </c>
      <c r="B365" s="12" t="s">
        <v>36</v>
      </c>
      <c r="C365" s="13">
        <f>C366+C368</f>
        <v>135000</v>
      </c>
      <c r="D365" s="14"/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31">
        <f t="shared" si="13"/>
        <v>135000</v>
      </c>
      <c r="Q365" s="36"/>
      <c r="R365" s="33"/>
    </row>
    <row r="366" spans="1:18" ht="38.25" hidden="1" outlineLevel="4" x14ac:dyDescent="0.2">
      <c r="A366" s="17" t="s">
        <v>58</v>
      </c>
      <c r="B366" s="12" t="s">
        <v>36</v>
      </c>
      <c r="C366" s="13">
        <f>C367</f>
        <v>45000</v>
      </c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31">
        <f t="shared" si="13"/>
        <v>45000</v>
      </c>
      <c r="Q366" s="36"/>
      <c r="R366" s="33"/>
    </row>
    <row r="367" spans="1:18" ht="38.25" hidden="1" outlineLevel="5" x14ac:dyDescent="0.2">
      <c r="A367" s="17" t="s">
        <v>46</v>
      </c>
      <c r="B367" s="12" t="s">
        <v>36</v>
      </c>
      <c r="C367" s="14">
        <v>45000</v>
      </c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31">
        <f t="shared" si="13"/>
        <v>45000</v>
      </c>
      <c r="Q367" s="36"/>
      <c r="R367" s="33"/>
    </row>
    <row r="368" spans="1:18" ht="38.25" hidden="1" outlineLevel="4" x14ac:dyDescent="0.2">
      <c r="A368" s="17" t="s">
        <v>60</v>
      </c>
      <c r="B368" s="12" t="s">
        <v>36</v>
      </c>
      <c r="C368" s="13">
        <f>C369</f>
        <v>90000</v>
      </c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31">
        <f t="shared" si="13"/>
        <v>90000</v>
      </c>
      <c r="Q368" s="36"/>
      <c r="R368" s="33"/>
    </row>
    <row r="369" spans="1:18" hidden="1" outlineLevel="5" x14ac:dyDescent="0.2">
      <c r="A369" s="17" t="s">
        <v>54</v>
      </c>
      <c r="B369" s="12" t="s">
        <v>36</v>
      </c>
      <c r="C369" s="14">
        <v>90000</v>
      </c>
      <c r="D369" s="14"/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31">
        <f t="shared" si="13"/>
        <v>90000</v>
      </c>
      <c r="Q369" s="36"/>
      <c r="R369" s="33"/>
    </row>
    <row r="370" spans="1:18" s="21" customFormat="1" ht="25.5" outlineLevel="1" collapsed="1" x14ac:dyDescent="0.2">
      <c r="A370" s="16" t="s">
        <v>177</v>
      </c>
      <c r="B370" s="18" t="s">
        <v>37</v>
      </c>
      <c r="C370" s="19">
        <f>C371</f>
        <v>676911</v>
      </c>
      <c r="D370" s="19">
        <f t="shared" ref="D370:O370" si="15">D371</f>
        <v>0</v>
      </c>
      <c r="E370" s="19">
        <f t="shared" si="15"/>
        <v>0</v>
      </c>
      <c r="F370" s="19">
        <f t="shared" si="15"/>
        <v>0</v>
      </c>
      <c r="G370" s="19">
        <f t="shared" si="15"/>
        <v>0</v>
      </c>
      <c r="H370" s="19">
        <f t="shared" si="15"/>
        <v>0</v>
      </c>
      <c r="I370" s="19">
        <f t="shared" si="15"/>
        <v>0</v>
      </c>
      <c r="J370" s="19">
        <f t="shared" si="15"/>
        <v>0</v>
      </c>
      <c r="K370" s="19">
        <f t="shared" si="15"/>
        <v>0</v>
      </c>
      <c r="L370" s="19">
        <f t="shared" si="15"/>
        <v>0</v>
      </c>
      <c r="M370" s="19">
        <f t="shared" si="15"/>
        <v>0</v>
      </c>
      <c r="N370" s="19">
        <f t="shared" si="15"/>
        <v>-44876.66</v>
      </c>
      <c r="O370" s="19">
        <f t="shared" si="15"/>
        <v>0</v>
      </c>
      <c r="P370" s="31">
        <f t="shared" si="13"/>
        <v>632034.34</v>
      </c>
      <c r="Q370" s="38"/>
      <c r="R370" s="33"/>
    </row>
    <row r="371" spans="1:18" outlineLevel="2" x14ac:dyDescent="0.2">
      <c r="A371" s="17" t="s">
        <v>167</v>
      </c>
      <c r="B371" s="12" t="s">
        <v>38</v>
      </c>
      <c r="C371" s="13">
        <f>C372</f>
        <v>676911</v>
      </c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>
        <v>-44876.66</v>
      </c>
      <c r="O371" s="14"/>
      <c r="P371" s="31">
        <f t="shared" si="13"/>
        <v>632034.34</v>
      </c>
      <c r="Q371" s="36"/>
      <c r="R371" s="33"/>
    </row>
    <row r="372" spans="1:18" ht="51" hidden="1" outlineLevel="3" x14ac:dyDescent="0.2">
      <c r="A372" s="17" t="s">
        <v>122</v>
      </c>
      <c r="B372" s="12" t="s">
        <v>38</v>
      </c>
      <c r="C372" s="13">
        <f>C373</f>
        <v>676911</v>
      </c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31">
        <f t="shared" si="13"/>
        <v>676911</v>
      </c>
      <c r="Q372" s="36"/>
      <c r="R372" s="33"/>
    </row>
    <row r="373" spans="1:18" ht="38.25" hidden="1" outlineLevel="4" x14ac:dyDescent="0.2">
      <c r="A373" s="17" t="s">
        <v>60</v>
      </c>
      <c r="B373" s="12" t="s">
        <v>38</v>
      </c>
      <c r="C373" s="13">
        <f>C374</f>
        <v>676911</v>
      </c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31">
        <f t="shared" si="13"/>
        <v>676911</v>
      </c>
      <c r="Q373" s="36"/>
      <c r="R373" s="33"/>
    </row>
    <row r="374" spans="1:18" hidden="1" outlineLevel="5" x14ac:dyDescent="0.2">
      <c r="A374" s="17" t="s">
        <v>49</v>
      </c>
      <c r="B374" s="12" t="s">
        <v>38</v>
      </c>
      <c r="C374" s="14">
        <v>676911</v>
      </c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31">
        <f t="shared" si="13"/>
        <v>676911</v>
      </c>
      <c r="Q374" s="36"/>
      <c r="R374" s="33"/>
    </row>
    <row r="375" spans="1:18" s="21" customFormat="1" ht="38.25" outlineLevel="1" collapsed="1" x14ac:dyDescent="0.2">
      <c r="A375" s="16" t="s">
        <v>178</v>
      </c>
      <c r="B375" s="18" t="s">
        <v>41</v>
      </c>
      <c r="C375" s="19">
        <f>C376</f>
        <v>1811622</v>
      </c>
      <c r="D375" s="19">
        <f t="shared" ref="D375:O375" si="16">D376</f>
        <v>0</v>
      </c>
      <c r="E375" s="19">
        <f t="shared" si="16"/>
        <v>0</v>
      </c>
      <c r="F375" s="19">
        <f t="shared" si="16"/>
        <v>0</v>
      </c>
      <c r="G375" s="19">
        <f t="shared" si="16"/>
        <v>0</v>
      </c>
      <c r="H375" s="19">
        <f t="shared" si="16"/>
        <v>0</v>
      </c>
      <c r="I375" s="19">
        <f t="shared" si="16"/>
        <v>-120000</v>
      </c>
      <c r="J375" s="19">
        <f t="shared" si="16"/>
        <v>0</v>
      </c>
      <c r="K375" s="19">
        <f t="shared" si="16"/>
        <v>0</v>
      </c>
      <c r="L375" s="19">
        <f t="shared" si="16"/>
        <v>0</v>
      </c>
      <c r="M375" s="19">
        <f t="shared" si="16"/>
        <v>0</v>
      </c>
      <c r="N375" s="19">
        <f t="shared" si="16"/>
        <v>0</v>
      </c>
      <c r="O375" s="19">
        <f t="shared" si="16"/>
        <v>0</v>
      </c>
      <c r="P375" s="31">
        <f t="shared" si="13"/>
        <v>1691622</v>
      </c>
      <c r="Q375" s="38"/>
      <c r="R375" s="33"/>
    </row>
    <row r="376" spans="1:18" ht="25.5" outlineLevel="2" x14ac:dyDescent="0.2">
      <c r="A376" s="17" t="s">
        <v>168</v>
      </c>
      <c r="B376" s="12" t="s">
        <v>42</v>
      </c>
      <c r="C376" s="13">
        <f>C377</f>
        <v>1811622</v>
      </c>
      <c r="D376" s="14"/>
      <c r="E376" s="14"/>
      <c r="F376" s="14"/>
      <c r="G376" s="14"/>
      <c r="H376" s="14"/>
      <c r="I376" s="14">
        <v>-120000</v>
      </c>
      <c r="J376" s="14"/>
      <c r="K376" s="14"/>
      <c r="L376" s="14"/>
      <c r="M376" s="14"/>
      <c r="N376" s="14"/>
      <c r="O376" s="14"/>
      <c r="P376" s="31">
        <f t="shared" si="13"/>
        <v>1691622</v>
      </c>
      <c r="Q376" s="36"/>
      <c r="R376" s="33"/>
    </row>
    <row r="377" spans="1:18" hidden="1" outlineLevel="3" x14ac:dyDescent="0.2">
      <c r="A377" s="17" t="s">
        <v>56</v>
      </c>
      <c r="B377" s="12" t="s">
        <v>42</v>
      </c>
      <c r="C377" s="13">
        <f>C378</f>
        <v>1811622</v>
      </c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31">
        <f t="shared" si="13"/>
        <v>1811622</v>
      </c>
      <c r="Q377" s="36"/>
      <c r="R377" s="33"/>
    </row>
    <row r="378" spans="1:18" ht="25.5" hidden="1" outlineLevel="4" x14ac:dyDescent="0.2">
      <c r="A378" s="17" t="s">
        <v>63</v>
      </c>
      <c r="B378" s="12" t="s">
        <v>42</v>
      </c>
      <c r="C378" s="13">
        <f>C379</f>
        <v>1811622</v>
      </c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31">
        <f t="shared" si="13"/>
        <v>1811622</v>
      </c>
      <c r="Q378" s="36"/>
      <c r="R378" s="33"/>
    </row>
    <row r="379" spans="1:18" hidden="1" outlineLevel="5" x14ac:dyDescent="0.2">
      <c r="A379" s="17" t="s">
        <v>56</v>
      </c>
      <c r="B379" s="12" t="s">
        <v>42</v>
      </c>
      <c r="C379" s="14">
        <v>1811622</v>
      </c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31">
        <f t="shared" si="13"/>
        <v>1811622</v>
      </c>
      <c r="Q379" s="36"/>
      <c r="R379" s="33"/>
    </row>
    <row r="380" spans="1:18" s="21" customFormat="1" ht="12.75" customHeight="1" collapsed="1" x14ac:dyDescent="0.2">
      <c r="A380" s="42" t="s">
        <v>43</v>
      </c>
      <c r="B380" s="43"/>
      <c r="C380" s="20">
        <f>C4+C77+C84+C96+C129+C191+C289+C304+C359+C370+C375</f>
        <v>255838282.72999999</v>
      </c>
      <c r="D380" s="30">
        <f>D4+D77+D84+D96+D129+D191+D289+D304+D359+D370+D375</f>
        <v>2970000</v>
      </c>
      <c r="E380" s="30">
        <f t="shared" ref="E380:O380" si="17">E4+E77+E84+E96+E129+E191+E289+E304+E359+E370+E375</f>
        <v>4274858.2200000007</v>
      </c>
      <c r="F380" s="30">
        <f t="shared" si="17"/>
        <v>297129.39</v>
      </c>
      <c r="G380" s="30">
        <f t="shared" si="17"/>
        <v>202426</v>
      </c>
      <c r="H380" s="30">
        <f t="shared" si="17"/>
        <v>0</v>
      </c>
      <c r="I380" s="30">
        <f t="shared" si="17"/>
        <v>5595169</v>
      </c>
      <c r="J380" s="30">
        <f t="shared" si="17"/>
        <v>5000000</v>
      </c>
      <c r="K380" s="30">
        <f t="shared" si="17"/>
        <v>1003596</v>
      </c>
      <c r="L380" s="30">
        <f t="shared" si="17"/>
        <v>-2180095</v>
      </c>
      <c r="M380" s="30">
        <f t="shared" si="17"/>
        <v>510698.33999999997</v>
      </c>
      <c r="N380" s="30">
        <f t="shared" si="17"/>
        <v>838997.45000000007</v>
      </c>
      <c r="O380" s="30">
        <f t="shared" si="17"/>
        <v>-4153549.18</v>
      </c>
      <c r="P380" s="31">
        <f t="shared" si="13"/>
        <v>270197512.94999993</v>
      </c>
      <c r="Q380" s="39"/>
      <c r="R380" s="33"/>
    </row>
    <row r="381" spans="1:18" ht="12.75" customHeight="1" x14ac:dyDescent="0.2">
      <c r="A381" s="4"/>
      <c r="B381" s="4"/>
      <c r="C381" s="4"/>
      <c r="D381" s="28"/>
      <c r="E381" s="28"/>
      <c r="F381" s="28"/>
      <c r="G381" s="28"/>
      <c r="H381" s="28"/>
      <c r="I381" s="28"/>
      <c r="J381" s="28"/>
      <c r="K381" s="28"/>
      <c r="L381" s="28"/>
      <c r="M381" s="28"/>
      <c r="N381" s="28"/>
      <c r="O381" s="28"/>
      <c r="P381" s="27"/>
      <c r="Q381" s="4"/>
    </row>
    <row r="382" spans="1:18" x14ac:dyDescent="0.2">
      <c r="A382" s="5"/>
      <c r="B382" s="6"/>
      <c r="C382" s="8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7"/>
    </row>
    <row r="383" spans="1:18" x14ac:dyDescent="0.2">
      <c r="C383" s="3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3"/>
    </row>
    <row r="384" spans="1:18" x14ac:dyDescent="0.2"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</row>
    <row r="385" spans="3:16" x14ac:dyDescent="0.2"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</row>
    <row r="387" spans="3:16" x14ac:dyDescent="0.2"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</row>
  </sheetData>
  <sheetProtection password="CE1E" sheet="1" objects="1" scenarios="1"/>
  <mergeCells count="3">
    <mergeCell ref="A380:B380"/>
    <mergeCell ref="A2:P2"/>
    <mergeCell ref="A1:P1"/>
  </mergeCells>
  <pageMargins left="0.59055118110236227" right="0.19685039370078741" top="0.19685039370078741" bottom="0.19685039370078741" header="0.19685039370078741" footer="0.19685039370078741"/>
  <pageSetup paperSize="9" scale="50" orientation="landscape" r:id="rId1"/>
  <headerFooter>
    <evenHeader>&amp;LФинансовое управление г.Фокино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0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Грибкова&lt;/VariantName&gt;&#10;  &lt;VariantLink&gt;306131232&lt;/VariantLink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CF57249-39F8-4419-A204-B622A2B15E3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40204810500000100152</vt:lpstr>
      <vt:lpstr>'40204810500000100152'!Заголовки_для_печати</vt:lpstr>
      <vt:lpstr>'40204810500000100152'!Область_печати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GRIBKOVA\user</dc:creator>
  <cp:lastModifiedBy>user</cp:lastModifiedBy>
  <cp:lastPrinted>2021-03-22T14:21:37Z</cp:lastPrinted>
  <dcterms:created xsi:type="dcterms:W3CDTF">2021-01-25T05:54:40Z</dcterms:created>
  <dcterms:modified xsi:type="dcterms:W3CDTF">2021-03-23T12:34:46Z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Грибкова(8).xlsx</vt:lpwstr>
  </property>
  <property fmtid="{D5CDD505-2E9C-101B-9397-08002B2CF9AE}" pid="3" name="Название отчета">
    <vt:lpwstr>Грибкова(8).xlsx</vt:lpwstr>
  </property>
  <property fmtid="{D5CDD505-2E9C-101B-9397-08002B2CF9AE}" pid="4" name="Версия клиента">
    <vt:lpwstr>20.2.13.12302 (.NET 4.7.2)</vt:lpwstr>
  </property>
  <property fmtid="{D5CDD505-2E9C-101B-9397-08002B2CF9AE}" pid="5" name="Версия базы">
    <vt:lpwstr>20.2.2560.1348721555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us_27034_1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